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湛河区" sheetId="1" r:id="rId1"/>
    <sheet name="湛河区1" sheetId="2" r:id="rId2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<sst xmlns="http://schemas.openxmlformats.org/spreadsheetml/2006/main" count="199" uniqueCount="107">
  <si>
    <t>申请岗位补贴社保补贴汇总表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</si>
  <si>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</si>
  <si>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</si>
  <si>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</si>
  <si>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</si>
  <si>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</si>
  <si>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</si>
  <si>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</si>
  <si>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</si>
  <si>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</si>
  <si>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</si>
  <si>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</si>
  <si>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</si>
  <si>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</si>
  <si>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</si>
  <si>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</si>
  <si>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每月追缴金额</t>
  </si>
  <si>
    <t>追缴月份</t>
  </si>
  <si>
    <t>追缴月数</t>
  </si>
  <si>
    <t>追缴金额合计</t>
  </si>
  <si>
    <t>合计</t>
  </si>
  <si>
    <t>孙冬丽</t>
  </si>
  <si>
    <t>女</t>
  </si>
  <si>
    <t>4104111997xxxx5548</t>
  </si>
  <si>
    <t>2022.5-6</t>
  </si>
  <si>
    <t>2021.11-2022.4</t>
  </si>
  <si>
    <t>18838993984</t>
  </si>
  <si>
    <t>2021.11.1-2024.10.31</t>
  </si>
  <si>
    <t>平顶山市湛河区农业农村和水利局</t>
  </si>
  <si>
    <t>杨佳玉</t>
  </si>
  <si>
    <t>4104022000xxxx5522</t>
  </si>
  <si>
    <t>13783226610</t>
  </si>
  <si>
    <t>岳岚青</t>
  </si>
  <si>
    <t>4104111999xxxx5529</t>
  </si>
  <si>
    <t>17337521230</t>
  </si>
  <si>
    <t>平顶山市湛河区民政局</t>
  </si>
  <si>
    <t>张子齐</t>
  </si>
  <si>
    <t>男</t>
  </si>
  <si>
    <t>4104021999xxxx5572</t>
  </si>
  <si>
    <t>18237515879</t>
  </si>
  <si>
    <t>平顶山市湛河区信访局</t>
  </si>
  <si>
    <t>徐菲</t>
  </si>
  <si>
    <t>4104032001xxxx5600</t>
  </si>
  <si>
    <t>18737581612</t>
  </si>
  <si>
    <t>湛河区市场监管局</t>
  </si>
  <si>
    <t>王梦珂</t>
  </si>
  <si>
    <t>4104222000xxxx862X</t>
  </si>
  <si>
    <t>17638280183</t>
  </si>
  <si>
    <t>孙鹏磊</t>
  </si>
  <si>
    <t>4104111998xxxx553X</t>
  </si>
  <si>
    <t>13103651697</t>
  </si>
  <si>
    <t>钱路</t>
  </si>
  <si>
    <t>4104112001xxxx552X</t>
  </si>
  <si>
    <t>17329394651</t>
  </si>
  <si>
    <t>平顶山市湛河区人民政府九里山街道办事处</t>
  </si>
  <si>
    <t>周浩淼</t>
  </si>
  <si>
    <t>4104021996xxxx5537</t>
  </si>
  <si>
    <t>15188302824</t>
  </si>
  <si>
    <t>梁文昌</t>
  </si>
  <si>
    <t>4104022000xxxx5537</t>
  </si>
  <si>
    <t>16637531229</t>
  </si>
  <si>
    <t>曹馨月</t>
  </si>
  <si>
    <t>4104031998xxxx5529</t>
  </si>
  <si>
    <t>17530975008</t>
  </si>
  <si>
    <t>苏怡丹</t>
  </si>
  <si>
    <t>4104021999xxxx5587</t>
  </si>
  <si>
    <t>13783279998</t>
  </si>
  <si>
    <t>平顶山市湛河区人民政府轻工路街道办事处</t>
  </si>
  <si>
    <t>张璐瑶</t>
  </si>
  <si>
    <t>4104111997xxxx5540</t>
  </si>
  <si>
    <t>13017569326</t>
  </si>
  <si>
    <t>张帅恒</t>
  </si>
  <si>
    <t>4104031998xxxx5574</t>
  </si>
  <si>
    <t>15037537625</t>
  </si>
  <si>
    <t>赵琦</t>
  </si>
  <si>
    <t>4104021999xxxx5548</t>
  </si>
  <si>
    <t>17839386912</t>
  </si>
  <si>
    <t>平顶山市湛河区人民政府马庄街道办事处</t>
  </si>
  <si>
    <t>刘子渲</t>
  </si>
  <si>
    <t>4104251998xxxx0029</t>
  </si>
  <si>
    <t>15203753155</t>
  </si>
  <si>
    <t>肖楠</t>
  </si>
  <si>
    <t>4104111996xxxx5529</t>
  </si>
  <si>
    <t>15713755608</t>
  </si>
  <si>
    <t>孙笑严</t>
  </si>
  <si>
    <t>4104221999xxxx7629</t>
  </si>
  <si>
    <t>17516630911</t>
  </si>
  <si>
    <t>朱润漩</t>
  </si>
  <si>
    <t>4104031999xxxx5548</t>
  </si>
  <si>
    <t>17337506280</t>
  </si>
  <si>
    <t>平顶山市湛河区人民政府姚孟街道办事处</t>
  </si>
  <si>
    <t>闫耶鹏</t>
  </si>
  <si>
    <t>4104111999xxxx5512</t>
  </si>
  <si>
    <t>15886798533</t>
  </si>
  <si>
    <t>胡培龙</t>
  </si>
  <si>
    <t>4104111995xxxx5515</t>
  </si>
  <si>
    <t>15137817969</t>
  </si>
  <si>
    <t>备注：胡培龙于2022年6月离职，本次申报2022年5月费用。</t>
  </si>
  <si>
    <t xml:space="preserve">分管负责人：张留强                                                  科室负责人：王燕                                                经办人：  张锣镭  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</si>
  <si>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</si>
  <si>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</si>
  <si>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</si>
  <si>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</si>
  <si>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</si>
  <si>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</si>
  <si>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申报人数：5月21人，6月20人。</t>
  </si>
  <si>
    <t>申报月份：2022年5月-6月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</si>
</sst>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10"/>
      <color indexed="10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 vertical="center"/>
      <protection/>
    </xf>
    <xf numFmtId="0" fontId="46" fillId="0" borderId="3" applyNumberFormat="0" applyFill="0" applyAlignment="0" applyProtection="0"/>
    <xf numFmtId="0" fontId="36" fillId="0" borderId="0">
      <alignment vertical="center"/>
      <protection/>
    </xf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3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3" fillId="0" borderId="10" xfId="27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49" fontId="58" fillId="0" borderId="10" xfId="2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4">
      <selection activeCell="P30" sqref="P30"/>
    </sheetView>
  </sheetViews>
  <sheetFormatPr defaultColWidth="9.00390625" defaultRowHeight="27.75" customHeight="1"/>
  <cols>
    <col min="1" max="1" width="3.75390625" style="12" customWidth="1"/>
    <col min="2" max="2" width="6.50390625" style="12" customWidth="1"/>
    <col min="3" max="3" width="3.625" style="12" customWidth="1"/>
    <col min="4" max="4" width="18.625" style="12" customWidth="1"/>
    <col min="5" max="5" width="9.125" style="13" customWidth="1"/>
    <col min="6" max="6" width="6.875" style="12" customWidth="1"/>
    <col min="7" max="7" width="8.25390625" style="12" customWidth="1"/>
    <col min="8" max="8" width="8.125" style="12" customWidth="1"/>
    <col min="9" max="9" width="8.75390625" style="12" customWidth="1"/>
    <col min="10" max="11" width="7.50390625" style="12" customWidth="1"/>
    <col min="12" max="12" width="8.50390625" style="12" customWidth="1"/>
    <col min="13" max="14" width="7.50390625" style="12" customWidth="1"/>
    <col min="15" max="15" width="9.25390625" style="12" customWidth="1"/>
    <col min="16" max="16" width="12.00390625" style="10" customWidth="1"/>
    <col min="17" max="17" width="19.875" style="12" customWidth="1"/>
    <col min="18" max="18" width="18.875" style="14" customWidth="1"/>
    <col min="19" max="19" width="8.50390625" style="12" customWidth="1"/>
    <col min="20" max="16384" width="9.00390625" style="12" customWidth="1"/>
  </cols>
  <sheetData>
    <row r="1" spans="1:19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  <c r="S1" s="15"/>
    </row>
    <row r="2" spans="1:19" s="10" customFormat="1" ht="18.75" customHeight="1">
      <c r="A2" s="16" t="s">
        <v>1</v>
      </c>
      <c r="B2" s="17" t="s">
        <v>2</v>
      </c>
      <c r="C2" s="16" t="s">
        <v>3</v>
      </c>
      <c r="D2" s="16" t="s">
        <v>4</v>
      </c>
      <c r="E2" s="18" t="s">
        <v>5</v>
      </c>
      <c r="F2" s="19" t="s">
        <v>6</v>
      </c>
      <c r="G2" s="19"/>
      <c r="H2" s="19"/>
      <c r="I2" s="19"/>
      <c r="J2" s="19"/>
      <c r="K2" s="19"/>
      <c r="L2" s="19"/>
      <c r="M2" s="19"/>
      <c r="N2" s="19"/>
      <c r="O2" s="19"/>
      <c r="P2" s="19" t="s">
        <v>7</v>
      </c>
      <c r="Q2" s="19" t="s">
        <v>8</v>
      </c>
      <c r="R2" s="16" t="s">
        <v>9</v>
      </c>
      <c r="S2" s="39" t="s">
        <v>10</v>
      </c>
    </row>
    <row r="3" spans="1:19" s="11" customFormat="1" ht="27" customHeight="1">
      <c r="A3" s="16"/>
      <c r="B3" s="17"/>
      <c r="C3" s="16"/>
      <c r="D3" s="16"/>
      <c r="E3" s="18"/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34" t="s">
        <v>16</v>
      </c>
      <c r="L3" s="34" t="s">
        <v>17</v>
      </c>
      <c r="M3" s="16" t="s">
        <v>18</v>
      </c>
      <c r="N3" s="16" t="s">
        <v>19</v>
      </c>
      <c r="O3" s="16" t="s">
        <v>20</v>
      </c>
      <c r="P3" s="19"/>
      <c r="Q3" s="19"/>
      <c r="R3" s="16"/>
      <c r="S3" s="40"/>
    </row>
    <row r="4" spans="1:19" s="10" customFormat="1" ht="27.75" customHeight="1">
      <c r="A4" s="19">
        <v>1</v>
      </c>
      <c r="B4" s="20" t="s">
        <v>21</v>
      </c>
      <c r="C4" s="20" t="s">
        <v>22</v>
      </c>
      <c r="D4" s="21" t="s">
        <v>23</v>
      </c>
      <c r="E4" s="22" t="s">
        <v>24</v>
      </c>
      <c r="F4" s="23">
        <v>4000</v>
      </c>
      <c r="G4" s="23">
        <f aca="true" t="shared" si="0" ref="G4:G24">511.52*2</f>
        <v>1023.04</v>
      </c>
      <c r="H4" s="23">
        <f aca="true" t="shared" si="1" ref="H4:H24">22.38*2</f>
        <v>44.76</v>
      </c>
      <c r="I4" s="23">
        <f aca="true" t="shared" si="2" ref="I4:I24">254.32*2</f>
        <v>508.64</v>
      </c>
      <c r="J4" s="23">
        <f aca="true" t="shared" si="3" ref="J4:J24">6.39*2</f>
        <v>12.78</v>
      </c>
      <c r="K4" s="34">
        <v>3.05</v>
      </c>
      <c r="L4" s="34" t="s">
        <v>25</v>
      </c>
      <c r="M4" s="34">
        <v>6</v>
      </c>
      <c r="N4" s="34">
        <f aca="true" t="shared" si="4" ref="N4:N24">K4*M4</f>
        <v>18.299999999999997</v>
      </c>
      <c r="O4" s="23">
        <f>F4+G4+H4+I4+J4+N4</f>
        <v>5607.52</v>
      </c>
      <c r="P4" s="35" t="s">
        <v>26</v>
      </c>
      <c r="Q4" s="19" t="s">
        <v>27</v>
      </c>
      <c r="R4" s="41" t="s">
        <v>28</v>
      </c>
      <c r="S4" s="21"/>
    </row>
    <row r="5" spans="1:19" s="10" customFormat="1" ht="27.75" customHeight="1">
      <c r="A5" s="19">
        <v>2</v>
      </c>
      <c r="B5" s="20" t="s">
        <v>29</v>
      </c>
      <c r="C5" s="20" t="s">
        <v>22</v>
      </c>
      <c r="D5" s="21" t="s">
        <v>30</v>
      </c>
      <c r="E5" s="22" t="s">
        <v>24</v>
      </c>
      <c r="F5" s="23">
        <v>4000</v>
      </c>
      <c r="G5" s="23">
        <f t="shared" si="0"/>
        <v>1023.04</v>
      </c>
      <c r="H5" s="23">
        <f t="shared" si="1"/>
        <v>44.76</v>
      </c>
      <c r="I5" s="23">
        <f t="shared" si="2"/>
        <v>508.64</v>
      </c>
      <c r="J5" s="23">
        <f t="shared" si="3"/>
        <v>12.78</v>
      </c>
      <c r="K5" s="34">
        <v>3.05</v>
      </c>
      <c r="L5" s="34" t="s">
        <v>25</v>
      </c>
      <c r="M5" s="34">
        <v>6</v>
      </c>
      <c r="N5" s="34">
        <f t="shared" si="4"/>
        <v>18.299999999999997</v>
      </c>
      <c r="O5" s="23">
        <f aca="true" t="shared" si="5" ref="O5:O24">F5+G5+H5+I5+J5+N5</f>
        <v>5607.52</v>
      </c>
      <c r="P5" s="35" t="s">
        <v>31</v>
      </c>
      <c r="Q5" s="19" t="s">
        <v>27</v>
      </c>
      <c r="R5" s="41" t="s">
        <v>28</v>
      </c>
      <c r="S5" s="21"/>
    </row>
    <row r="6" spans="1:19" s="10" customFormat="1" ht="27.75" customHeight="1">
      <c r="A6" s="19">
        <v>3</v>
      </c>
      <c r="B6" s="20" t="s">
        <v>32</v>
      </c>
      <c r="C6" s="20" t="s">
        <v>22</v>
      </c>
      <c r="D6" s="21" t="s">
        <v>33</v>
      </c>
      <c r="E6" s="22" t="s">
        <v>24</v>
      </c>
      <c r="F6" s="23">
        <v>4000</v>
      </c>
      <c r="G6" s="23">
        <f t="shared" si="0"/>
        <v>1023.04</v>
      </c>
      <c r="H6" s="23">
        <f t="shared" si="1"/>
        <v>44.76</v>
      </c>
      <c r="I6" s="23">
        <f t="shared" si="2"/>
        <v>508.64</v>
      </c>
      <c r="J6" s="23">
        <f t="shared" si="3"/>
        <v>12.78</v>
      </c>
      <c r="K6" s="34">
        <v>3.05</v>
      </c>
      <c r="L6" s="34" t="s">
        <v>25</v>
      </c>
      <c r="M6" s="34">
        <v>6</v>
      </c>
      <c r="N6" s="34">
        <f t="shared" si="4"/>
        <v>18.299999999999997</v>
      </c>
      <c r="O6" s="23">
        <f t="shared" si="5"/>
        <v>5607.52</v>
      </c>
      <c r="P6" s="35" t="s">
        <v>34</v>
      </c>
      <c r="Q6" s="19" t="s">
        <v>27</v>
      </c>
      <c r="R6" s="41" t="s">
        <v>35</v>
      </c>
      <c r="S6" s="21"/>
    </row>
    <row r="7" spans="1:19" s="10" customFormat="1" ht="27.75" customHeight="1">
      <c r="A7" s="19">
        <v>4</v>
      </c>
      <c r="B7" s="20" t="s">
        <v>36</v>
      </c>
      <c r="C7" s="20" t="s">
        <v>37</v>
      </c>
      <c r="D7" s="21" t="s">
        <v>38</v>
      </c>
      <c r="E7" s="22" t="s">
        <v>24</v>
      </c>
      <c r="F7" s="23">
        <v>4000</v>
      </c>
      <c r="G7" s="23">
        <f t="shared" si="0"/>
        <v>1023.04</v>
      </c>
      <c r="H7" s="23">
        <f t="shared" si="1"/>
        <v>44.76</v>
      </c>
      <c r="I7" s="23">
        <f t="shared" si="2"/>
        <v>508.64</v>
      </c>
      <c r="J7" s="23">
        <f t="shared" si="3"/>
        <v>12.78</v>
      </c>
      <c r="K7" s="34">
        <v>3.05</v>
      </c>
      <c r="L7" s="34" t="s">
        <v>25</v>
      </c>
      <c r="M7" s="34">
        <v>6</v>
      </c>
      <c r="N7" s="34">
        <f t="shared" si="4"/>
        <v>18.299999999999997</v>
      </c>
      <c r="O7" s="23">
        <f t="shared" si="5"/>
        <v>5607.52</v>
      </c>
      <c r="P7" s="35" t="s">
        <v>39</v>
      </c>
      <c r="Q7" s="19" t="s">
        <v>27</v>
      </c>
      <c r="R7" s="41" t="s">
        <v>40</v>
      </c>
      <c r="S7" s="21"/>
    </row>
    <row r="8" spans="1:19" s="10" customFormat="1" ht="27.75" customHeight="1">
      <c r="A8" s="19">
        <v>5</v>
      </c>
      <c r="B8" s="20" t="s">
        <v>41</v>
      </c>
      <c r="C8" s="20" t="s">
        <v>22</v>
      </c>
      <c r="D8" s="21" t="s">
        <v>42</v>
      </c>
      <c r="E8" s="22" t="s">
        <v>24</v>
      </c>
      <c r="F8" s="23">
        <v>4000</v>
      </c>
      <c r="G8" s="23">
        <f t="shared" si="0"/>
        <v>1023.04</v>
      </c>
      <c r="H8" s="23">
        <f t="shared" si="1"/>
        <v>44.76</v>
      </c>
      <c r="I8" s="23">
        <f t="shared" si="2"/>
        <v>508.64</v>
      </c>
      <c r="J8" s="23">
        <f t="shared" si="3"/>
        <v>12.78</v>
      </c>
      <c r="K8" s="34">
        <v>3.05</v>
      </c>
      <c r="L8" s="34" t="s">
        <v>25</v>
      </c>
      <c r="M8" s="34">
        <v>6</v>
      </c>
      <c r="N8" s="34">
        <f t="shared" si="4"/>
        <v>18.299999999999997</v>
      </c>
      <c r="O8" s="23">
        <f t="shared" si="5"/>
        <v>5607.52</v>
      </c>
      <c r="P8" s="35" t="s">
        <v>43</v>
      </c>
      <c r="Q8" s="19" t="s">
        <v>27</v>
      </c>
      <c r="R8" s="41" t="s">
        <v>44</v>
      </c>
      <c r="S8" s="21"/>
    </row>
    <row r="9" spans="1:19" s="10" customFormat="1" ht="27.75" customHeight="1">
      <c r="A9" s="19">
        <v>6</v>
      </c>
      <c r="B9" s="20" t="s">
        <v>45</v>
      </c>
      <c r="C9" s="20" t="s">
        <v>22</v>
      </c>
      <c r="D9" s="21" t="s">
        <v>46</v>
      </c>
      <c r="E9" s="22" t="s">
        <v>24</v>
      </c>
      <c r="F9" s="23">
        <v>4000</v>
      </c>
      <c r="G9" s="23">
        <f t="shared" si="0"/>
        <v>1023.04</v>
      </c>
      <c r="H9" s="23">
        <f t="shared" si="1"/>
        <v>44.76</v>
      </c>
      <c r="I9" s="23">
        <f t="shared" si="2"/>
        <v>508.64</v>
      </c>
      <c r="J9" s="23">
        <f t="shared" si="3"/>
        <v>12.78</v>
      </c>
      <c r="K9" s="34">
        <v>3.05</v>
      </c>
      <c r="L9" s="34" t="s">
        <v>25</v>
      </c>
      <c r="M9" s="34">
        <v>6</v>
      </c>
      <c r="N9" s="34">
        <f t="shared" si="4"/>
        <v>18.299999999999997</v>
      </c>
      <c r="O9" s="23">
        <f t="shared" si="5"/>
        <v>5607.52</v>
      </c>
      <c r="P9" s="35" t="s">
        <v>47</v>
      </c>
      <c r="Q9" s="19" t="s">
        <v>27</v>
      </c>
      <c r="R9" s="41" t="s">
        <v>44</v>
      </c>
      <c r="S9" s="21"/>
    </row>
    <row r="10" spans="1:19" s="10" customFormat="1" ht="27.75" customHeight="1">
      <c r="A10" s="19">
        <v>7</v>
      </c>
      <c r="B10" s="20" t="s">
        <v>48</v>
      </c>
      <c r="C10" s="20" t="s">
        <v>37</v>
      </c>
      <c r="D10" s="21" t="s">
        <v>49</v>
      </c>
      <c r="E10" s="22" t="s">
        <v>24</v>
      </c>
      <c r="F10" s="23">
        <v>4000</v>
      </c>
      <c r="G10" s="23">
        <f t="shared" si="0"/>
        <v>1023.04</v>
      </c>
      <c r="H10" s="23">
        <f t="shared" si="1"/>
        <v>44.76</v>
      </c>
      <c r="I10" s="23">
        <f t="shared" si="2"/>
        <v>508.64</v>
      </c>
      <c r="J10" s="23">
        <f t="shared" si="3"/>
        <v>12.78</v>
      </c>
      <c r="K10" s="34">
        <v>3.05</v>
      </c>
      <c r="L10" s="34" t="s">
        <v>25</v>
      </c>
      <c r="M10" s="34">
        <v>6</v>
      </c>
      <c r="N10" s="34">
        <f t="shared" si="4"/>
        <v>18.299999999999997</v>
      </c>
      <c r="O10" s="23">
        <f t="shared" si="5"/>
        <v>5607.52</v>
      </c>
      <c r="P10" s="35" t="s">
        <v>50</v>
      </c>
      <c r="Q10" s="19" t="s">
        <v>27</v>
      </c>
      <c r="R10" s="41" t="s">
        <v>44</v>
      </c>
      <c r="S10" s="21"/>
    </row>
    <row r="11" spans="1:19" s="10" customFormat="1" ht="27.75" customHeight="1">
      <c r="A11" s="19">
        <v>8</v>
      </c>
      <c r="B11" s="20" t="s">
        <v>51</v>
      </c>
      <c r="C11" s="20" t="s">
        <v>22</v>
      </c>
      <c r="D11" s="21" t="s">
        <v>52</v>
      </c>
      <c r="E11" s="22" t="s">
        <v>24</v>
      </c>
      <c r="F11" s="23">
        <v>4000</v>
      </c>
      <c r="G11" s="23">
        <f t="shared" si="0"/>
        <v>1023.04</v>
      </c>
      <c r="H11" s="23">
        <f t="shared" si="1"/>
        <v>44.76</v>
      </c>
      <c r="I11" s="23">
        <f t="shared" si="2"/>
        <v>508.64</v>
      </c>
      <c r="J11" s="23">
        <f t="shared" si="3"/>
        <v>12.78</v>
      </c>
      <c r="K11" s="34">
        <v>3.05</v>
      </c>
      <c r="L11" s="34" t="s">
        <v>25</v>
      </c>
      <c r="M11" s="34">
        <v>6</v>
      </c>
      <c r="N11" s="34">
        <f t="shared" si="4"/>
        <v>18.299999999999997</v>
      </c>
      <c r="O11" s="23">
        <f t="shared" si="5"/>
        <v>5607.52</v>
      </c>
      <c r="P11" s="35" t="s">
        <v>53</v>
      </c>
      <c r="Q11" s="19" t="s">
        <v>27</v>
      </c>
      <c r="R11" s="41" t="s">
        <v>54</v>
      </c>
      <c r="S11" s="21"/>
    </row>
    <row r="12" spans="1:19" s="10" customFormat="1" ht="27.75" customHeight="1">
      <c r="A12" s="19">
        <v>9</v>
      </c>
      <c r="B12" s="20" t="s">
        <v>55</v>
      </c>
      <c r="C12" s="20" t="s">
        <v>37</v>
      </c>
      <c r="D12" s="21" t="s">
        <v>56</v>
      </c>
      <c r="E12" s="22" t="s">
        <v>24</v>
      </c>
      <c r="F12" s="23">
        <v>4000</v>
      </c>
      <c r="G12" s="23">
        <f t="shared" si="0"/>
        <v>1023.04</v>
      </c>
      <c r="H12" s="23">
        <f t="shared" si="1"/>
        <v>44.76</v>
      </c>
      <c r="I12" s="23">
        <f t="shared" si="2"/>
        <v>508.64</v>
      </c>
      <c r="J12" s="23">
        <f t="shared" si="3"/>
        <v>12.78</v>
      </c>
      <c r="K12" s="34">
        <v>3.05</v>
      </c>
      <c r="L12" s="34" t="s">
        <v>25</v>
      </c>
      <c r="M12" s="34">
        <v>6</v>
      </c>
      <c r="N12" s="34">
        <f t="shared" si="4"/>
        <v>18.299999999999997</v>
      </c>
      <c r="O12" s="23">
        <f t="shared" si="5"/>
        <v>5607.52</v>
      </c>
      <c r="P12" s="35" t="s">
        <v>57</v>
      </c>
      <c r="Q12" s="19" t="s">
        <v>27</v>
      </c>
      <c r="R12" s="41" t="s">
        <v>54</v>
      </c>
      <c r="S12" s="21"/>
    </row>
    <row r="13" spans="1:19" s="10" customFormat="1" ht="27.75" customHeight="1">
      <c r="A13" s="19">
        <v>10</v>
      </c>
      <c r="B13" s="20" t="s">
        <v>58</v>
      </c>
      <c r="C13" s="20" t="s">
        <v>37</v>
      </c>
      <c r="D13" s="21" t="s">
        <v>59</v>
      </c>
      <c r="E13" s="22" t="s">
        <v>24</v>
      </c>
      <c r="F13" s="23">
        <v>4000</v>
      </c>
      <c r="G13" s="23">
        <f t="shared" si="0"/>
        <v>1023.04</v>
      </c>
      <c r="H13" s="23">
        <f t="shared" si="1"/>
        <v>44.76</v>
      </c>
      <c r="I13" s="23">
        <f t="shared" si="2"/>
        <v>508.64</v>
      </c>
      <c r="J13" s="23">
        <f t="shared" si="3"/>
        <v>12.78</v>
      </c>
      <c r="K13" s="34">
        <v>3.05</v>
      </c>
      <c r="L13" s="34" t="s">
        <v>25</v>
      </c>
      <c r="M13" s="34">
        <v>6</v>
      </c>
      <c r="N13" s="34">
        <f t="shared" si="4"/>
        <v>18.299999999999997</v>
      </c>
      <c r="O13" s="23">
        <f t="shared" si="5"/>
        <v>5607.52</v>
      </c>
      <c r="P13" s="35" t="s">
        <v>60</v>
      </c>
      <c r="Q13" s="19" t="s">
        <v>27</v>
      </c>
      <c r="R13" s="41" t="s">
        <v>54</v>
      </c>
      <c r="S13" s="21"/>
    </row>
    <row r="14" spans="1:19" s="10" customFormat="1" ht="27.75" customHeight="1">
      <c r="A14" s="19">
        <v>11</v>
      </c>
      <c r="B14" s="20" t="s">
        <v>61</v>
      </c>
      <c r="C14" s="20" t="s">
        <v>22</v>
      </c>
      <c r="D14" s="21" t="s">
        <v>62</v>
      </c>
      <c r="E14" s="22" t="s">
        <v>24</v>
      </c>
      <c r="F14" s="23">
        <v>4000</v>
      </c>
      <c r="G14" s="23">
        <f t="shared" si="0"/>
        <v>1023.04</v>
      </c>
      <c r="H14" s="23">
        <f t="shared" si="1"/>
        <v>44.76</v>
      </c>
      <c r="I14" s="23">
        <f t="shared" si="2"/>
        <v>508.64</v>
      </c>
      <c r="J14" s="23">
        <f t="shared" si="3"/>
        <v>12.78</v>
      </c>
      <c r="K14" s="34">
        <v>3.05</v>
      </c>
      <c r="L14" s="34" t="s">
        <v>25</v>
      </c>
      <c r="M14" s="34">
        <v>6</v>
      </c>
      <c r="N14" s="34">
        <f t="shared" si="4"/>
        <v>18.299999999999997</v>
      </c>
      <c r="O14" s="23">
        <f t="shared" si="5"/>
        <v>5607.52</v>
      </c>
      <c r="P14" s="35" t="s">
        <v>63</v>
      </c>
      <c r="Q14" s="19" t="s">
        <v>27</v>
      </c>
      <c r="R14" s="41" t="s">
        <v>54</v>
      </c>
      <c r="S14" s="21"/>
    </row>
    <row r="15" spans="1:19" s="10" customFormat="1" ht="27.75" customHeight="1">
      <c r="A15" s="19">
        <v>12</v>
      </c>
      <c r="B15" s="20" t="s">
        <v>64</v>
      </c>
      <c r="C15" s="20" t="s">
        <v>22</v>
      </c>
      <c r="D15" s="21" t="s">
        <v>65</v>
      </c>
      <c r="E15" s="22" t="s">
        <v>24</v>
      </c>
      <c r="F15" s="23">
        <v>4000</v>
      </c>
      <c r="G15" s="23">
        <f t="shared" si="0"/>
        <v>1023.04</v>
      </c>
      <c r="H15" s="23">
        <f t="shared" si="1"/>
        <v>44.76</v>
      </c>
      <c r="I15" s="23">
        <f t="shared" si="2"/>
        <v>508.64</v>
      </c>
      <c r="J15" s="23">
        <f t="shared" si="3"/>
        <v>12.78</v>
      </c>
      <c r="K15" s="34">
        <v>3.05</v>
      </c>
      <c r="L15" s="34" t="s">
        <v>25</v>
      </c>
      <c r="M15" s="34">
        <v>6</v>
      </c>
      <c r="N15" s="34">
        <f t="shared" si="4"/>
        <v>18.299999999999997</v>
      </c>
      <c r="O15" s="23">
        <f t="shared" si="5"/>
        <v>5607.52</v>
      </c>
      <c r="P15" s="35" t="s">
        <v>66</v>
      </c>
      <c r="Q15" s="19" t="s">
        <v>27</v>
      </c>
      <c r="R15" s="41" t="s">
        <v>67</v>
      </c>
      <c r="S15" s="21"/>
    </row>
    <row r="16" spans="1:19" s="10" customFormat="1" ht="27.75" customHeight="1">
      <c r="A16" s="19">
        <v>13</v>
      </c>
      <c r="B16" s="20" t="s">
        <v>68</v>
      </c>
      <c r="C16" s="20" t="s">
        <v>22</v>
      </c>
      <c r="D16" s="21" t="s">
        <v>69</v>
      </c>
      <c r="E16" s="22" t="s">
        <v>24</v>
      </c>
      <c r="F16" s="23">
        <v>4000</v>
      </c>
      <c r="G16" s="23">
        <f t="shared" si="0"/>
        <v>1023.04</v>
      </c>
      <c r="H16" s="23">
        <f t="shared" si="1"/>
        <v>44.76</v>
      </c>
      <c r="I16" s="23">
        <f t="shared" si="2"/>
        <v>508.64</v>
      </c>
      <c r="J16" s="23">
        <f t="shared" si="3"/>
        <v>12.78</v>
      </c>
      <c r="K16" s="34">
        <v>3.05</v>
      </c>
      <c r="L16" s="34" t="s">
        <v>25</v>
      </c>
      <c r="M16" s="34">
        <v>6</v>
      </c>
      <c r="N16" s="34">
        <f t="shared" si="4"/>
        <v>18.299999999999997</v>
      </c>
      <c r="O16" s="23">
        <f t="shared" si="5"/>
        <v>5607.52</v>
      </c>
      <c r="P16" s="35" t="s">
        <v>70</v>
      </c>
      <c r="Q16" s="19" t="s">
        <v>27</v>
      </c>
      <c r="R16" s="41" t="s">
        <v>67</v>
      </c>
      <c r="S16" s="21"/>
    </row>
    <row r="17" spans="1:19" s="10" customFormat="1" ht="27.75" customHeight="1">
      <c r="A17" s="19">
        <v>14</v>
      </c>
      <c r="B17" s="20" t="s">
        <v>71</v>
      </c>
      <c r="C17" s="20" t="s">
        <v>37</v>
      </c>
      <c r="D17" s="21" t="s">
        <v>72</v>
      </c>
      <c r="E17" s="22" t="s">
        <v>24</v>
      </c>
      <c r="F17" s="23">
        <v>4000</v>
      </c>
      <c r="G17" s="23">
        <f t="shared" si="0"/>
        <v>1023.04</v>
      </c>
      <c r="H17" s="23">
        <f t="shared" si="1"/>
        <v>44.76</v>
      </c>
      <c r="I17" s="23">
        <f t="shared" si="2"/>
        <v>508.64</v>
      </c>
      <c r="J17" s="23">
        <f t="shared" si="3"/>
        <v>12.78</v>
      </c>
      <c r="K17" s="34">
        <v>3.05</v>
      </c>
      <c r="L17" s="34" t="s">
        <v>25</v>
      </c>
      <c r="M17" s="34">
        <v>6</v>
      </c>
      <c r="N17" s="34">
        <f t="shared" si="4"/>
        <v>18.299999999999997</v>
      </c>
      <c r="O17" s="23">
        <f t="shared" si="5"/>
        <v>5607.52</v>
      </c>
      <c r="P17" s="35" t="s">
        <v>73</v>
      </c>
      <c r="Q17" s="19" t="s">
        <v>27</v>
      </c>
      <c r="R17" s="41" t="s">
        <v>67</v>
      </c>
      <c r="S17" s="21"/>
    </row>
    <row r="18" spans="1:19" s="10" customFormat="1" ht="27.75" customHeight="1">
      <c r="A18" s="19">
        <v>15</v>
      </c>
      <c r="B18" s="20" t="s">
        <v>74</v>
      </c>
      <c r="C18" s="20" t="s">
        <v>22</v>
      </c>
      <c r="D18" s="21" t="s">
        <v>75</v>
      </c>
      <c r="E18" s="22" t="s">
        <v>24</v>
      </c>
      <c r="F18" s="23">
        <v>4000</v>
      </c>
      <c r="G18" s="23">
        <f t="shared" si="0"/>
        <v>1023.04</v>
      </c>
      <c r="H18" s="23">
        <f t="shared" si="1"/>
        <v>44.76</v>
      </c>
      <c r="I18" s="23">
        <f t="shared" si="2"/>
        <v>508.64</v>
      </c>
      <c r="J18" s="23">
        <f t="shared" si="3"/>
        <v>12.78</v>
      </c>
      <c r="K18" s="34">
        <v>3.05</v>
      </c>
      <c r="L18" s="34" t="s">
        <v>25</v>
      </c>
      <c r="M18" s="34">
        <v>6</v>
      </c>
      <c r="N18" s="34">
        <f t="shared" si="4"/>
        <v>18.299999999999997</v>
      </c>
      <c r="O18" s="23">
        <f t="shared" si="5"/>
        <v>5607.52</v>
      </c>
      <c r="P18" s="35" t="s">
        <v>76</v>
      </c>
      <c r="Q18" s="19" t="s">
        <v>27</v>
      </c>
      <c r="R18" s="41" t="s">
        <v>77</v>
      </c>
      <c r="S18" s="21"/>
    </row>
    <row r="19" spans="1:19" s="10" customFormat="1" ht="27.75" customHeight="1">
      <c r="A19" s="19">
        <v>16</v>
      </c>
      <c r="B19" s="20" t="s">
        <v>78</v>
      </c>
      <c r="C19" s="20" t="s">
        <v>22</v>
      </c>
      <c r="D19" s="21" t="s">
        <v>79</v>
      </c>
      <c r="E19" s="22" t="s">
        <v>24</v>
      </c>
      <c r="F19" s="23">
        <v>4000</v>
      </c>
      <c r="G19" s="23">
        <f t="shared" si="0"/>
        <v>1023.04</v>
      </c>
      <c r="H19" s="23">
        <f t="shared" si="1"/>
        <v>44.76</v>
      </c>
      <c r="I19" s="23">
        <f t="shared" si="2"/>
        <v>508.64</v>
      </c>
      <c r="J19" s="23">
        <f t="shared" si="3"/>
        <v>12.78</v>
      </c>
      <c r="K19" s="34">
        <v>3.05</v>
      </c>
      <c r="L19" s="34" t="s">
        <v>25</v>
      </c>
      <c r="M19" s="34">
        <v>6</v>
      </c>
      <c r="N19" s="34">
        <f t="shared" si="4"/>
        <v>18.299999999999997</v>
      </c>
      <c r="O19" s="23">
        <f t="shared" si="5"/>
        <v>5607.52</v>
      </c>
      <c r="P19" s="35" t="s">
        <v>80</v>
      </c>
      <c r="Q19" s="19" t="s">
        <v>27</v>
      </c>
      <c r="R19" s="41" t="s">
        <v>77</v>
      </c>
      <c r="S19" s="21"/>
    </row>
    <row r="20" spans="1:19" s="10" customFormat="1" ht="27.75" customHeight="1">
      <c r="A20" s="19">
        <v>17</v>
      </c>
      <c r="B20" s="20" t="s">
        <v>81</v>
      </c>
      <c r="C20" s="20" t="s">
        <v>22</v>
      </c>
      <c r="D20" s="21" t="s">
        <v>82</v>
      </c>
      <c r="E20" s="22" t="s">
        <v>24</v>
      </c>
      <c r="F20" s="23">
        <v>4000</v>
      </c>
      <c r="G20" s="23">
        <f t="shared" si="0"/>
        <v>1023.04</v>
      </c>
      <c r="H20" s="23">
        <f t="shared" si="1"/>
        <v>44.76</v>
      </c>
      <c r="I20" s="23">
        <f t="shared" si="2"/>
        <v>508.64</v>
      </c>
      <c r="J20" s="23">
        <f t="shared" si="3"/>
        <v>12.78</v>
      </c>
      <c r="K20" s="34">
        <v>3.05</v>
      </c>
      <c r="L20" s="34" t="s">
        <v>25</v>
      </c>
      <c r="M20" s="34">
        <v>6</v>
      </c>
      <c r="N20" s="34">
        <f t="shared" si="4"/>
        <v>18.299999999999997</v>
      </c>
      <c r="O20" s="23">
        <f t="shared" si="5"/>
        <v>5607.52</v>
      </c>
      <c r="P20" s="35" t="s">
        <v>83</v>
      </c>
      <c r="Q20" s="19" t="s">
        <v>27</v>
      </c>
      <c r="R20" s="41" t="s">
        <v>77</v>
      </c>
      <c r="S20" s="21"/>
    </row>
    <row r="21" spans="1:19" s="10" customFormat="1" ht="27.75" customHeight="1">
      <c r="A21" s="19">
        <v>18</v>
      </c>
      <c r="B21" s="20" t="s">
        <v>84</v>
      </c>
      <c r="C21" s="20" t="s">
        <v>22</v>
      </c>
      <c r="D21" s="21" t="s">
        <v>85</v>
      </c>
      <c r="E21" s="22" t="s">
        <v>24</v>
      </c>
      <c r="F21" s="23">
        <v>4000</v>
      </c>
      <c r="G21" s="23">
        <f t="shared" si="0"/>
        <v>1023.04</v>
      </c>
      <c r="H21" s="23">
        <f t="shared" si="1"/>
        <v>44.76</v>
      </c>
      <c r="I21" s="23">
        <f t="shared" si="2"/>
        <v>508.64</v>
      </c>
      <c r="J21" s="23">
        <f t="shared" si="3"/>
        <v>12.78</v>
      </c>
      <c r="K21" s="34">
        <v>3.05</v>
      </c>
      <c r="L21" s="34" t="s">
        <v>25</v>
      </c>
      <c r="M21" s="34">
        <v>6</v>
      </c>
      <c r="N21" s="34">
        <f t="shared" si="4"/>
        <v>18.299999999999997</v>
      </c>
      <c r="O21" s="23">
        <f t="shared" si="5"/>
        <v>5607.52</v>
      </c>
      <c r="P21" s="35" t="s">
        <v>86</v>
      </c>
      <c r="Q21" s="19" t="s">
        <v>27</v>
      </c>
      <c r="R21" s="41" t="s">
        <v>77</v>
      </c>
      <c r="S21" s="21"/>
    </row>
    <row r="22" spans="1:19" s="10" customFormat="1" ht="27.75" customHeight="1">
      <c r="A22" s="19">
        <v>19</v>
      </c>
      <c r="B22" s="20" t="s">
        <v>87</v>
      </c>
      <c r="C22" s="20" t="s">
        <v>22</v>
      </c>
      <c r="D22" s="21" t="s">
        <v>88</v>
      </c>
      <c r="E22" s="22" t="s">
        <v>24</v>
      </c>
      <c r="F22" s="23">
        <v>4000</v>
      </c>
      <c r="G22" s="23">
        <f t="shared" si="0"/>
        <v>1023.04</v>
      </c>
      <c r="H22" s="23">
        <f t="shared" si="1"/>
        <v>44.76</v>
      </c>
      <c r="I22" s="23">
        <f t="shared" si="2"/>
        <v>508.64</v>
      </c>
      <c r="J22" s="23">
        <f t="shared" si="3"/>
        <v>12.78</v>
      </c>
      <c r="K22" s="34">
        <v>3.05</v>
      </c>
      <c r="L22" s="34" t="s">
        <v>25</v>
      </c>
      <c r="M22" s="34">
        <v>6</v>
      </c>
      <c r="N22" s="34">
        <f t="shared" si="4"/>
        <v>18.299999999999997</v>
      </c>
      <c r="O22" s="23">
        <f t="shared" si="5"/>
        <v>5607.52</v>
      </c>
      <c r="P22" s="35" t="s">
        <v>89</v>
      </c>
      <c r="Q22" s="19" t="s">
        <v>27</v>
      </c>
      <c r="R22" s="41" t="s">
        <v>90</v>
      </c>
      <c r="S22" s="21"/>
    </row>
    <row r="23" spans="1:19" s="10" customFormat="1" ht="27.75" customHeight="1">
      <c r="A23" s="19">
        <v>20</v>
      </c>
      <c r="B23" s="20" t="s">
        <v>91</v>
      </c>
      <c r="C23" s="20" t="s">
        <v>37</v>
      </c>
      <c r="D23" s="21" t="s">
        <v>92</v>
      </c>
      <c r="E23" s="22" t="s">
        <v>24</v>
      </c>
      <c r="F23" s="23">
        <v>4000</v>
      </c>
      <c r="G23" s="23">
        <f t="shared" si="0"/>
        <v>1023.04</v>
      </c>
      <c r="H23" s="23">
        <f t="shared" si="1"/>
        <v>44.76</v>
      </c>
      <c r="I23" s="23">
        <f t="shared" si="2"/>
        <v>508.64</v>
      </c>
      <c r="J23" s="23">
        <f t="shared" si="3"/>
        <v>12.78</v>
      </c>
      <c r="K23" s="34">
        <v>3.05</v>
      </c>
      <c r="L23" s="34" t="s">
        <v>25</v>
      </c>
      <c r="M23" s="34">
        <v>6</v>
      </c>
      <c r="N23" s="34">
        <f t="shared" si="4"/>
        <v>18.299999999999997</v>
      </c>
      <c r="O23" s="23">
        <f t="shared" si="5"/>
        <v>5607.52</v>
      </c>
      <c r="P23" s="35" t="s">
        <v>93</v>
      </c>
      <c r="Q23" s="19" t="s">
        <v>27</v>
      </c>
      <c r="R23" s="41" t="s">
        <v>90</v>
      </c>
      <c r="S23" s="21"/>
    </row>
    <row r="24" spans="1:19" s="10" customFormat="1" ht="27.75" customHeight="1">
      <c r="A24" s="24">
        <v>21</v>
      </c>
      <c r="B24" s="25" t="s">
        <v>94</v>
      </c>
      <c r="C24" s="25" t="s">
        <v>37</v>
      </c>
      <c r="D24" s="21" t="s">
        <v>95</v>
      </c>
      <c r="E24" s="26">
        <v>2022.5</v>
      </c>
      <c r="F24" s="27">
        <f>2000</f>
        <v>2000</v>
      </c>
      <c r="G24" s="27">
        <f>511.52</f>
        <v>511.52</v>
      </c>
      <c r="H24" s="27">
        <f>22.38</f>
        <v>22.38</v>
      </c>
      <c r="I24" s="27">
        <f>254.32</f>
        <v>254.32</v>
      </c>
      <c r="J24" s="27">
        <f>6.39</f>
        <v>6.39</v>
      </c>
      <c r="K24" s="36">
        <v>3.05</v>
      </c>
      <c r="L24" s="36" t="s">
        <v>25</v>
      </c>
      <c r="M24" s="36">
        <v>6</v>
      </c>
      <c r="N24" s="36">
        <f t="shared" si="4"/>
        <v>18.299999999999997</v>
      </c>
      <c r="O24" s="27">
        <f t="shared" si="5"/>
        <v>2812.9100000000003</v>
      </c>
      <c r="P24" s="37" t="s">
        <v>96</v>
      </c>
      <c r="Q24" s="24" t="s">
        <v>27</v>
      </c>
      <c r="R24" s="42" t="s">
        <v>67</v>
      </c>
      <c r="S24" s="43"/>
    </row>
    <row r="25" spans="1:19" s="10" customFormat="1" ht="27.75" customHeight="1">
      <c r="A25" s="28" t="s">
        <v>20</v>
      </c>
      <c r="B25" s="29"/>
      <c r="C25" s="29"/>
      <c r="D25" s="29"/>
      <c r="E25" s="30"/>
      <c r="F25" s="31">
        <f>SUM(F4:F24)</f>
        <v>82000</v>
      </c>
      <c r="G25" s="31">
        <f>SUM(G4:G24)</f>
        <v>20972.32000000001</v>
      </c>
      <c r="H25" s="31">
        <f>SUM(H4:H24)</f>
        <v>917.5799999999999</v>
      </c>
      <c r="I25" s="31">
        <f>SUM(I4:I24)</f>
        <v>10427.119999999999</v>
      </c>
      <c r="J25" s="31">
        <f>SUM(J4:J24)</f>
        <v>261.99</v>
      </c>
      <c r="K25" s="31">
        <v>0</v>
      </c>
      <c r="L25" s="38">
        <v>0</v>
      </c>
      <c r="M25" s="31">
        <v>0</v>
      </c>
      <c r="N25" s="31">
        <f>SUM(N4:N24)</f>
        <v>384.3000000000001</v>
      </c>
      <c r="O25" s="31">
        <f>SUM(O4:O24)</f>
        <v>114963.31000000006</v>
      </c>
      <c r="P25" s="23"/>
      <c r="Q25" s="23"/>
      <c r="R25" s="16"/>
      <c r="S25" s="21"/>
    </row>
    <row r="26" spans="1:19" s="10" customFormat="1" ht="33" customHeight="1">
      <c r="A26" s="32" t="s">
        <v>97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27.75" customHeight="1">
      <c r="A27" s="33" t="s">
        <v>98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</sheetData>
  <sheetProtection/>
  <mergeCells count="15">
    <mergeCell ref="A1:S1"/>
    <mergeCell ref="F2:O2"/>
    <mergeCell ref="A25:E25"/>
    <mergeCell ref="P25:Q25"/>
    <mergeCell ref="A26:S26"/>
    <mergeCell ref="A27:S27"/>
    <mergeCell ref="A2:A3"/>
    <mergeCell ref="B2:B3"/>
    <mergeCell ref="C2:C3"/>
    <mergeCell ref="D2:D3"/>
    <mergeCell ref="E2:E3"/>
    <mergeCell ref="P2:P3"/>
    <mergeCell ref="Q2:Q3"/>
    <mergeCell ref="R2:R3"/>
    <mergeCell ref="S2:S3"/>
  </mergeCells>
  <conditionalFormatting sqref="B24">
    <cfRule type="expression" priority="1" dxfId="0" stopIfTrue="1">
      <formula>AND(COUNTIF($B$24,B24)&gt;1,NOT(ISBLANK(B24)))</formula>
    </cfRule>
    <cfRule type="expression" priority="2" dxfId="0" stopIfTrue="1">
      <formula>AND(COUNTIF($B$24,B24)&gt;1,NOT(ISBLANK(B24)))</formula>
    </cfRule>
  </conditionalFormatting>
  <conditionalFormatting sqref="B1:B23 B28:B65536">
    <cfRule type="expression" priority="3" dxfId="0" stopIfTrue="1">
      <formula>AND(COUNTIF($B$1:$B$23,B1)+COUNTIF($B$28:$B$65536,B1)&gt;1,NOT(ISBLANK(B1)))</formula>
    </cfRule>
  </conditionalFormatting>
  <conditionalFormatting sqref="B2:B23 B28:B65536">
    <cfRule type="expression" priority="5" dxfId="0" stopIfTrue="1">
      <formula>AND(COUNTIF($B$2:$B$23,B2)+COUNTIF($B$28:$B$65536,B2)&gt;1,NOT(ISBLANK(B2)))</formula>
    </cfRule>
  </conditionalFormatting>
  <printOptions horizontalCentered="1"/>
  <pageMargins left="0.03888888888888889" right="0.03888888888888889" top="0" bottom="0" header="0.3145833333333333" footer="0.3145833333333333"/>
  <pageSetup fitToHeight="0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99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100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101</v>
      </c>
      <c r="B4" s="5">
        <f>'湛河区'!O25</f>
        <v>114963.31000000006</v>
      </c>
      <c r="C4" s="5" t="s">
        <v>102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103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104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105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106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2022-08-19T08:26:53Z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FE06C026AE184A27AD9E8F361686385B</vt:lpwstr>
  </property>
</Properties>
</file>