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48" activeTab="2"/>
  </bookViews>
  <sheets>
    <sheet name="2024年一般公共预算收入调整表（草案）" sheetId="3" r:id="rId1"/>
    <sheet name="2024年预算支出调整表（草案）" sheetId="6" r:id="rId2"/>
    <sheet name="2024年一般公共预算调整平衡表" sheetId="8" r:id="rId3"/>
    <sheet name="2024年政府性基金调整平衡表" sheetId="9" r:id="rId4"/>
    <sheet name="2024年新增债券安排明细表" sheetId="7" r:id="rId5"/>
  </sheets>
  <definedNames>
    <definedName name="_xlnm._FilterDatabase" localSheetId="3" hidden="1">'2024年政府性基金调整平衡表'!$A$6:$J$246</definedName>
    <definedName name="地区名称">#REF!</definedName>
    <definedName name="_xlnm._FilterDatabase" localSheetId="2" hidden="1">'2024年一般公共预算调整平衡表'!$B$5:$J$103</definedName>
    <definedName name="_xlnm.Print_Area" localSheetId="2">'2024年一般公共预算调整平衡表'!$A$1:$J$103</definedName>
    <definedName name="_xlnm.Print_Titles" localSheetId="2">'2024年一般公共预算调整平衡表'!$2:$6</definedName>
    <definedName name="_xlnm.Print_Titles" localSheetId="3">'2024年政府性基金调整平衡表'!$2:$6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<sst xmlns="http://schemas.openxmlformats.org/spreadsheetml/2006/main" count="753" uniqueCount="640">
  <si>
    <t>附件1</t>
  </si>
  <si>
    <t>湛河区2024年一般公共预算收入调整表（草案）</t>
  </si>
  <si>
    <t>单位：万元</t>
  </si>
  <si>
    <t>年初预算</t>
  </si>
  <si>
    <t>调整预算数</t>
  </si>
  <si>
    <t>超收情况</t>
  </si>
  <si>
    <t>超收比例</t>
  </si>
  <si>
    <t>本年收入</t>
  </si>
  <si>
    <t>1、税收收入</t>
  </si>
  <si>
    <t xml:space="preserve">          其中：增值税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</si>
  <si>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</si>
  <si>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</si>
  <si>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</si>
  <si>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</si>
  <si>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</si>
  <si>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</si>
  <si>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</si>
  <si>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</si>
  <si>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</si>
  <si>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</si>
  <si>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环境保护税</t>
  </si>
  <si>
    <t xml:space="preserve">               其他税收</t>
  </si>
  <si>
    <t>2、非税收入</t>
  </si>
  <si>
    <t xml:space="preserve">        （一）行政事业性收费收入</t>
  </si>
  <si>
    <t xml:space="preserve">        （二）罚没收入</t>
  </si>
  <si>
    <t xml:space="preserve">        （三）国有资源（资产）有偿使用收入</t>
  </si>
  <si>
    <t xml:space="preserve">        （四）教育费附加收入</t>
  </si>
  <si>
    <t xml:space="preserve">        （五）地方教育费附加收入</t>
  </si>
  <si>
    <t xml:space="preserve">        （六）残疾人就业保障金收入</t>
  </si>
  <si>
    <t xml:space="preserve">        （七）其他收入</t>
  </si>
  <si>
    <t>附件2</t>
  </si>
  <si>
    <t>湛河区2024年预算支出调整表（草案）</t>
  </si>
  <si>
    <t>项    目</t>
  </si>
  <si>
    <t>本年预算</t>
  </si>
  <si>
    <t>预算调整数</t>
  </si>
  <si>
    <t>调整金额</t>
  </si>
  <si>
    <t>调整比例</t>
  </si>
  <si>
    <t>地方财政支出合计</t>
  </si>
  <si>
    <t>一、一般公共预算支出合计</t>
  </si>
  <si>
    <t>1、一般公共服务支出</t>
  </si>
  <si>
    <t>2、国防支出</t>
  </si>
  <si>
    <t>3、公共安全支出</t>
  </si>
  <si>
    <t>4、教育支出</t>
  </si>
  <si>
    <t>5、科学技术支出</t>
  </si>
  <si>
    <t>6、文化旅游体育与传媒支出</t>
  </si>
  <si>
    <t>7、社会保障和就业支出</t>
  </si>
  <si>
    <t>8、卫生健康支出</t>
  </si>
  <si>
    <t>9、节能环保支出</t>
  </si>
  <si>
    <t>10、城乡社区支出</t>
  </si>
  <si>
    <t>11、农林水支出</t>
  </si>
  <si>
    <t>12、交通运输支出</t>
  </si>
  <si>
    <t>13、资源勘探信息等支出</t>
  </si>
  <si>
    <t>14、商业服务业等支出</t>
  </si>
  <si>
    <t>15、自然资源海洋气象等支出</t>
  </si>
  <si>
    <t>16、住房保障支出</t>
  </si>
  <si>
    <t>17、灾害防治及应急管理支出</t>
  </si>
  <si>
    <t>18、预备费</t>
  </si>
  <si>
    <t>19、债务付息支出</t>
  </si>
  <si>
    <t>其他支出</t>
  </si>
  <si>
    <t>二、政府性基金预算支出</t>
  </si>
  <si>
    <t>附件3</t>
  </si>
  <si>
    <t>湛河区2024年一般公共预算收支调整预算平衡表（草案）</t>
  </si>
  <si>
    <t>收入</t>
  </si>
  <si>
    <t>支出</t>
  </si>
  <si>
    <t>功能科目</t>
  </si>
  <si>
    <t>项目</t>
  </si>
  <si>
    <t>预算数</t>
  </si>
  <si>
    <t>金额</t>
  </si>
  <si>
    <t>为预算数的%</t>
  </si>
  <si>
    <t>为预算数数的%</t>
  </si>
  <si>
    <t>10</t>
  </si>
  <si>
    <t>本级收入合计</t>
  </si>
  <si>
    <t>20</t>
  </si>
  <si>
    <t>本级支出合计</t>
  </si>
  <si>
    <t>110</t>
  </si>
  <si>
    <t>转移性收入</t>
  </si>
  <si>
    <t>230</t>
  </si>
  <si>
    <t>转移性支出</t>
  </si>
  <si>
    <t>1100</t>
  </si>
  <si>
    <t xml:space="preserve">  上级补助收入</t>
  </si>
  <si>
    <t>23006</t>
  </si>
  <si>
    <t xml:space="preserve">  上解上级支出</t>
  </si>
  <si>
    <t>11001</t>
  </si>
  <si>
    <t xml:space="preserve">    返还性收入</t>
  </si>
  <si>
    <t>2300601</t>
  </si>
  <si>
    <t xml:space="preserve">    体制上解支出</t>
  </si>
  <si>
    <t>1100102</t>
  </si>
  <si>
    <t xml:space="preserve">      所得税基数返还收入 </t>
  </si>
  <si>
    <t>2300602</t>
  </si>
  <si>
    <t xml:space="preserve">    专项上解支出</t>
  </si>
  <si>
    <t>1100103</t>
  </si>
  <si>
    <t xml:space="preserve">      成品油税费改革税收返还收入</t>
  </si>
  <si>
    <t>1100104</t>
  </si>
  <si>
    <t xml:space="preserve">      增值税税收返还收入</t>
  </si>
  <si>
    <t xml:space="preserve"> </t>
  </si>
  <si>
    <t>1100105</t>
  </si>
  <si>
    <t xml:space="preserve">      消费税税收返还收入</t>
  </si>
  <si>
    <t>1100106</t>
  </si>
  <si>
    <t xml:space="preserve">      增值税“五五分享”税收返还收入</t>
  </si>
  <si>
    <t>1100199</t>
  </si>
  <si>
    <t xml:space="preserve">      其他返还性收入</t>
  </si>
  <si>
    <t>11002</t>
  </si>
  <si>
    <t xml:space="preserve">    一般性转移支付收入</t>
  </si>
  <si>
    <t>1100201</t>
  </si>
  <si>
    <t xml:space="preserve">      体制补助收入</t>
  </si>
  <si>
    <t>1100202</t>
  </si>
  <si>
    <t xml:space="preserve">      均衡性转移支付收入</t>
  </si>
  <si>
    <t>1100207</t>
  </si>
  <si>
    <t xml:space="preserve">      县级基本财力保障机制奖补资金收入</t>
  </si>
  <si>
    <t>1100208</t>
  </si>
  <si>
    <t xml:space="preserve">      结算补助收入</t>
  </si>
  <si>
    <t>1100212</t>
  </si>
  <si>
    <t xml:space="preserve">      资源枯竭型城市转移支付补助收入</t>
  </si>
  <si>
    <t>1100214</t>
  </si>
  <si>
    <t xml:space="preserve">      企业事业单位划转补助收入</t>
  </si>
  <si>
    <t>1100225</t>
  </si>
  <si>
    <t xml:space="preserve">      产粮（油）大县奖励资金收入</t>
  </si>
  <si>
    <t>1100226</t>
  </si>
  <si>
    <t xml:space="preserve">      重点生态功能区转移支付收入</t>
  </si>
  <si>
    <t>1100227</t>
  </si>
  <si>
    <t xml:space="preserve">      固定数额补助收入</t>
  </si>
  <si>
    <t>1100228</t>
  </si>
  <si>
    <t xml:space="preserve">      革命老区转移支付收入</t>
  </si>
  <si>
    <t>1100229</t>
  </si>
  <si>
    <t xml:space="preserve">      民族地区转移支付收入</t>
  </si>
  <si>
    <t>1100230</t>
  </si>
  <si>
    <t xml:space="preserve">      边境地区转移支付收入</t>
  </si>
  <si>
    <t>1100231</t>
  </si>
  <si>
    <t xml:space="preserve">      巩固脱贫攻坚成果衔接乡村振兴转移支付收入</t>
  </si>
  <si>
    <t>1100241</t>
  </si>
  <si>
    <t xml:space="preserve">      一般公共服务共同财政事权转移支付收入</t>
  </si>
  <si>
    <t>1100242</t>
  </si>
  <si>
    <t xml:space="preserve">      外交共同财政事权转移支付收入</t>
  </si>
  <si>
    <t>1100243</t>
  </si>
  <si>
    <t xml:space="preserve">      国防共同财政事权转移支付收入</t>
  </si>
  <si>
    <t>1100244</t>
  </si>
  <si>
    <t xml:space="preserve">      公共安全共同财政事权转移支付收入</t>
  </si>
  <si>
    <t>1100245</t>
  </si>
  <si>
    <t xml:space="preserve">      教育共同财政事权转移支付收入</t>
  </si>
  <si>
    <t>1100246</t>
  </si>
  <si>
    <t xml:space="preserve">      科学技术共同财政事权转移支付收入</t>
  </si>
  <si>
    <t>1100247</t>
  </si>
  <si>
    <t xml:space="preserve">      文化旅游体育与传媒共同财政事权转移支付收入</t>
  </si>
  <si>
    <t>1100248</t>
  </si>
  <si>
    <t xml:space="preserve">      社会保障和就业共同财政事权转移支付收入</t>
  </si>
  <si>
    <t>1100249</t>
  </si>
  <si>
    <t xml:space="preserve">      医疗卫生共同财政事权转移支付收入</t>
  </si>
  <si>
    <t>1100250</t>
  </si>
  <si>
    <t xml:space="preserve">      节能环保共同财政事权转移支付收入</t>
  </si>
  <si>
    <t>1100251</t>
  </si>
  <si>
    <t xml:space="preserve">      城乡社区共同财政事权转移支付收入</t>
  </si>
  <si>
    <t>1100252</t>
  </si>
  <si>
    <t xml:space="preserve">      农林水共同财政事权转移支付收入</t>
  </si>
  <si>
    <t>1100253</t>
  </si>
  <si>
    <t xml:space="preserve">      交通运输共同财政事权转移支付收入</t>
  </si>
  <si>
    <t>1100254</t>
  </si>
  <si>
    <t xml:space="preserve">      资源勘探工业信息等共同财政事权转移支付收入</t>
  </si>
  <si>
    <t>1100255</t>
  </si>
  <si>
    <t xml:space="preserve">      商业服务业等共同财政事权转移支付收入</t>
  </si>
  <si>
    <t>1100256</t>
  </si>
  <si>
    <t xml:space="preserve">      金融共同财政事权转移支付收入</t>
  </si>
  <si>
    <t>1100257</t>
  </si>
  <si>
    <t xml:space="preserve">      自然资源海洋气象等共同财政事权转移支付收入</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</si>
  <si>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</si>
  <si>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</si>
  <si>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</si>
  <si>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</si>
  <si>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</si>
  <si>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</si>
  <si>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</si>
  <si>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</si>
  <si>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1100299</t>
  </si>
  <si>
    <t xml:space="preserve">      其他一般性转移支付收入</t>
  </si>
  <si>
    <t>1100296</t>
  </si>
  <si>
    <t xml:space="preserve">      增值税留抵退税转移支付收入</t>
  </si>
  <si>
    <t>1100297</t>
  </si>
  <si>
    <t xml:space="preserve">      其他退税减税降费转移支付收入</t>
  </si>
  <si>
    <t>1100298</t>
  </si>
  <si>
    <t xml:space="preserve">      补充县区财力转移支付收入</t>
  </si>
  <si>
    <t>11003</t>
  </si>
  <si>
    <t xml:space="preserve">    专项转移支付收入</t>
  </si>
  <si>
    <t>1100301</t>
  </si>
  <si>
    <t xml:space="preserve">      一般公共服务</t>
  </si>
  <si>
    <t>1100302</t>
  </si>
  <si>
    <t xml:space="preserve">      外交</t>
  </si>
  <si>
    <t>1100303</t>
  </si>
  <si>
    <t xml:space="preserve">      国防</t>
  </si>
  <si>
    <t>1100304</t>
  </si>
  <si>
    <t xml:space="preserve">      公共安全</t>
  </si>
  <si>
    <t>1100305</t>
  </si>
  <si>
    <t xml:space="preserve">      教育</t>
  </si>
  <si>
    <t>1100306</t>
  </si>
  <si>
    <t xml:space="preserve">      科学技术</t>
  </si>
  <si>
    <t>1100307</t>
  </si>
  <si>
    <t xml:space="preserve">      文化旅游体育与传媒</t>
  </si>
  <si>
    <t>1100308</t>
  </si>
  <si>
    <t xml:space="preserve">      社会保障和就业</t>
  </si>
  <si>
    <t>1100310</t>
  </si>
  <si>
    <t xml:space="preserve">      卫生健康</t>
  </si>
  <si>
    <t>1100311</t>
  </si>
  <si>
    <t xml:space="preserve">      节能环保</t>
  </si>
  <si>
    <t>1100312</t>
  </si>
  <si>
    <t xml:space="preserve">      城乡社区</t>
  </si>
  <si>
    <t>1100313</t>
  </si>
  <si>
    <t xml:space="preserve">      农林水</t>
  </si>
  <si>
    <t>1100314</t>
  </si>
  <si>
    <t xml:space="preserve">      交通运输</t>
  </si>
  <si>
    <t>1100315</t>
  </si>
  <si>
    <t xml:space="preserve">      资源勘探工业信息等</t>
  </si>
  <si>
    <t>1100316</t>
  </si>
  <si>
    <t xml:space="preserve">      商业服务业等</t>
  </si>
  <si>
    <t>1100317</t>
  </si>
  <si>
    <t xml:space="preserve">      金融</t>
  </si>
  <si>
    <t>1100320</t>
  </si>
  <si>
    <t xml:space="preserve">      自然资源海洋气象等</t>
  </si>
  <si>
    <t>1100321</t>
  </si>
  <si>
    <t xml:space="preserve">      住房保障</t>
  </si>
  <si>
    <t>1100322</t>
  </si>
  <si>
    <t xml:space="preserve">      粮油物资储备</t>
  </si>
  <si>
    <t>1100324</t>
  </si>
  <si>
    <t xml:space="preserve">      灾害防治及应急管理</t>
  </si>
  <si>
    <t>1100399</t>
  </si>
  <si>
    <t xml:space="preserve">      其他收入</t>
  </si>
  <si>
    <t>11006</t>
  </si>
  <si>
    <t xml:space="preserve">  下级上解收入</t>
  </si>
  <si>
    <t>1100601</t>
  </si>
  <si>
    <t xml:space="preserve">    体制上解收入</t>
  </si>
  <si>
    <t>1100602</t>
  </si>
  <si>
    <t xml:space="preserve">    专项上解收入</t>
  </si>
  <si>
    <t>11008001</t>
  </si>
  <si>
    <t xml:space="preserve">  待偿债置换一般债券上年结余</t>
  </si>
  <si>
    <t>11008</t>
  </si>
  <si>
    <t xml:space="preserve">  上年结余收入</t>
  </si>
  <si>
    <t>11009</t>
  </si>
  <si>
    <t xml:space="preserve">  调入资金</t>
  </si>
  <si>
    <t>23022</t>
  </si>
  <si>
    <t xml:space="preserve">  补助下级支出</t>
  </si>
  <si>
    <t>110090102</t>
  </si>
  <si>
    <t xml:space="preserve">    从政府性基金预算调入</t>
  </si>
  <si>
    <t>23008</t>
  </si>
  <si>
    <t xml:space="preserve">  调出资金</t>
  </si>
  <si>
    <t>110090103</t>
  </si>
  <si>
    <t xml:space="preserve">    从国有资本经营预算调入</t>
  </si>
  <si>
    <t>23015</t>
  </si>
  <si>
    <t xml:space="preserve">  安排预算稳定调节基金</t>
  </si>
  <si>
    <t>110090199</t>
  </si>
  <si>
    <t xml:space="preserve">    从其他资金调入</t>
  </si>
  <si>
    <t>23016</t>
  </si>
  <si>
    <t xml:space="preserve">  补充预算周转金</t>
  </si>
  <si>
    <t>1050401</t>
  </si>
  <si>
    <t xml:space="preserve">  地方政府一般债务收入</t>
  </si>
  <si>
    <t>23103</t>
  </si>
  <si>
    <t xml:space="preserve">  地方政府一般债务还本支出</t>
  </si>
  <si>
    <t>1101101</t>
  </si>
  <si>
    <t xml:space="preserve">  地方政府一般债务转贷收入</t>
  </si>
  <si>
    <t>23011</t>
  </si>
  <si>
    <t xml:space="preserve">  地方政府一般债务转贷支出</t>
  </si>
  <si>
    <t>11021</t>
  </si>
  <si>
    <t xml:space="preserve">  区域间转移性收入</t>
  </si>
  <si>
    <t>23021</t>
  </si>
  <si>
    <t xml:space="preserve">  区域间转移性支出</t>
  </si>
  <si>
    <t>1102101</t>
  </si>
  <si>
    <t xml:space="preserve">    接受其他地区援助收入</t>
  </si>
  <si>
    <t>2302101</t>
  </si>
  <si>
    <t xml:space="preserve">    援助其他地区支出</t>
  </si>
  <si>
    <t>1102102</t>
  </si>
  <si>
    <t xml:space="preserve">    生态保护补偿转移性收入</t>
  </si>
  <si>
    <t>2302102</t>
  </si>
  <si>
    <t xml:space="preserve">    生态保护补偿转移性支出</t>
  </si>
  <si>
    <t>1102103</t>
  </si>
  <si>
    <t xml:space="preserve">    土地指标调剂转移性收入</t>
  </si>
  <si>
    <t>2302103</t>
  </si>
  <si>
    <t xml:space="preserve">    土地指标调剂转移性支出</t>
  </si>
  <si>
    <t>1102199</t>
  </si>
  <si>
    <t xml:space="preserve">    其他转移性收入</t>
  </si>
  <si>
    <t>2302199</t>
  </si>
  <si>
    <t xml:space="preserve">    其他转移性支出</t>
  </si>
  <si>
    <t>11015</t>
  </si>
  <si>
    <t xml:space="preserve">  动用预算稳定调节基金</t>
  </si>
  <si>
    <t>23023</t>
  </si>
  <si>
    <t xml:space="preserve">  省辖市补助县（市）支出</t>
  </si>
  <si>
    <t>11022</t>
  </si>
  <si>
    <t xml:space="preserve">  省辖市补助县（市）收入</t>
  </si>
  <si>
    <t>23009</t>
  </si>
  <si>
    <t xml:space="preserve">  年终结余</t>
  </si>
  <si>
    <t>收入总计</t>
  </si>
  <si>
    <t>支出总计</t>
  </si>
  <si>
    <t>附件4</t>
  </si>
  <si>
    <t>湛河区2024年政府性基金预算收支调整平衡表（草案）</t>
  </si>
  <si>
    <t>1030102</t>
  </si>
  <si>
    <t xml:space="preserve">  一、农网还贷资金收入</t>
  </si>
  <si>
    <t>一、文化旅游体育与传媒支出</t>
  </si>
  <si>
    <t>1030112</t>
  </si>
  <si>
    <t xml:space="preserve">  二、海南省高等级公路车辆通行附加费收入</t>
  </si>
  <si>
    <t xml:space="preserve">    国家电影事业发展专项资金安排的支出</t>
  </si>
  <si>
    <t>1030129</t>
  </si>
  <si>
    <t xml:space="preserve">  三、国家电影事业发展专项资金收入</t>
  </si>
  <si>
    <t xml:space="preserve">      资助国产影片放映</t>
  </si>
  <si>
    <t>1030146</t>
  </si>
  <si>
    <t xml:space="preserve">  四、国有土地收益基金收入</t>
  </si>
  <si>
    <t xml:space="preserve">      资助影院建设</t>
  </si>
  <si>
    <t>1030147</t>
  </si>
  <si>
    <t xml:space="preserve">  五、农业土地开发资金收入</t>
  </si>
  <si>
    <t xml:space="preserve">      资助少数民族语电影译制</t>
  </si>
  <si>
    <t>1030148</t>
  </si>
  <si>
    <t xml:space="preserve">  六、国有土地使用权出让收入</t>
  </si>
  <si>
    <t xml:space="preserve">      购买农村电影公益性放映版权服务</t>
  </si>
  <si>
    <t>103014801</t>
  </si>
  <si>
    <t xml:space="preserve">    土地出让价款收入</t>
  </si>
  <si>
    <t xml:space="preserve">      其他国家电影事业发展专项资金支出</t>
  </si>
  <si>
    <t>103014802</t>
  </si>
  <si>
    <t xml:space="preserve">    补缴的土地价款</t>
  </si>
  <si>
    <t xml:space="preserve">    旅游发展基金支出</t>
  </si>
  <si>
    <t>103014803</t>
  </si>
  <si>
    <t xml:space="preserve">    划拨土地收入</t>
  </si>
  <si>
    <t xml:space="preserve">      宣传促销</t>
  </si>
  <si>
    <t>103014898</t>
  </si>
  <si>
    <t xml:space="preserve">    缴纳新增建设用地土地有偿使用费</t>
  </si>
  <si>
    <t xml:space="preserve">      行业规划</t>
  </si>
  <si>
    <t>103014899</t>
  </si>
  <si>
    <t xml:space="preserve">    其他土地出让收入</t>
  </si>
  <si>
    <t xml:space="preserve">      旅游事业补助</t>
  </si>
  <si>
    <t>1030150</t>
  </si>
  <si>
    <t xml:space="preserve">  七、大中型水库库区基金收入</t>
  </si>
  <si>
    <t xml:space="preserve">      地方旅游开发项目补助</t>
  </si>
  <si>
    <t>1030155</t>
  </si>
  <si>
    <t xml:space="preserve">  八、彩票公益金收入</t>
  </si>
  <si>
    <t xml:space="preserve">      其他旅游发展基金支出 </t>
  </si>
  <si>
    <t>103015501</t>
  </si>
  <si>
    <t xml:space="preserve">    福利彩票公益金收入</t>
  </si>
  <si>
    <t xml:space="preserve">    国家电影事业发展专项资金对应专项债务收入安排的支出</t>
  </si>
  <si>
    <t>103015502</t>
  </si>
  <si>
    <t xml:space="preserve">    体育彩票公益金收入</t>
  </si>
  <si>
    <t xml:space="preserve">      资助城市影院</t>
  </si>
  <si>
    <t>1030156</t>
  </si>
  <si>
    <t xml:space="preserve">  九、城市基础设施配套费收入</t>
  </si>
  <si>
    <t xml:space="preserve">      其他国家电影事业发展专项资金对应专项债务收入支出</t>
  </si>
  <si>
    <t>1030157</t>
  </si>
  <si>
    <t xml:space="preserve">  十、小型水库移民扶助基金收入</t>
  </si>
  <si>
    <t>二、社会保障和就业支出</t>
  </si>
  <si>
    <t>1030158</t>
  </si>
  <si>
    <t xml:space="preserve">  十一、国家重大水利工程建设基金收入</t>
  </si>
  <si>
    <t xml:space="preserve">    大中型水库移民后期扶持基金支出</t>
  </si>
  <si>
    <t>1030159</t>
  </si>
  <si>
    <t xml:space="preserve">  十二、车辆通行费</t>
  </si>
  <si>
    <t xml:space="preserve">      移民补助</t>
  </si>
  <si>
    <t>1030178</t>
  </si>
  <si>
    <t xml:space="preserve">  十三、污水处理费收入</t>
  </si>
  <si>
    <t xml:space="preserve">      基础设施建设和经济发展</t>
  </si>
  <si>
    <t>1030180</t>
  </si>
  <si>
    <t xml:space="preserve">  十四、彩票发行机构和彩票销售机构的业务费用</t>
  </si>
  <si>
    <t xml:space="preserve">      其他大中型水库移民后期扶持基金支出</t>
  </si>
  <si>
    <t>103018003</t>
  </si>
  <si>
    <t xml:space="preserve">    福利彩票销售机构的业务费用</t>
  </si>
  <si>
    <t xml:space="preserve">    小型水库移民扶助基金安排的支出</t>
  </si>
  <si>
    <t>103018004</t>
  </si>
  <si>
    <t xml:space="preserve">    体育彩票销售机构的业务费用</t>
  </si>
  <si>
    <t>103018005</t>
  </si>
  <si>
    <t xml:space="preserve">    彩票兑奖周转金</t>
  </si>
  <si>
    <t>103018006</t>
  </si>
  <si>
    <t xml:space="preserve">    彩票发行销售风险基金</t>
  </si>
  <si>
    <t xml:space="preserve">      其他小型水库移民扶助基金支出</t>
  </si>
  <si>
    <t>103018007</t>
  </si>
  <si>
    <t xml:space="preserve">    彩票市场调控资金收入</t>
  </si>
  <si>
    <t xml:space="preserve">    小型水库移民扶助基金对应专项债务收入安排的支出</t>
  </si>
  <si>
    <t>1030199</t>
  </si>
  <si>
    <t xml:space="preserve">  十五、其他政府性基金收入</t>
  </si>
  <si>
    <t>10310</t>
  </si>
  <si>
    <t xml:space="preserve">  十六、专项债务对应项目专项收入</t>
  </si>
  <si>
    <t xml:space="preserve">      其他小型水库移民扶助基金对应专项债务收入安排的支出</t>
  </si>
  <si>
    <t>1031003</t>
  </si>
  <si>
    <t xml:space="preserve">    海南省高等级公路车辆通行附加费专项债务对应项目专项收入</t>
  </si>
  <si>
    <t>三、节能环保支出</t>
  </si>
  <si>
    <t>1031005</t>
  </si>
  <si>
    <t xml:space="preserve">    国家电影事业发展专项资金专项债务对应项目专项收入</t>
  </si>
  <si>
    <t xml:space="preserve">    可再生能源电价附加收入安排的支出</t>
  </si>
  <si>
    <t>1031006</t>
  </si>
  <si>
    <t xml:space="preserve">    国有土地使用权出让金专项债务对应项目专项收入</t>
  </si>
  <si>
    <t xml:space="preserve">      风力发电补助</t>
  </si>
  <si>
    <t>103100601</t>
  </si>
  <si>
    <t xml:space="preserve">      土地储备专项债券对应项目专项收入</t>
  </si>
  <si>
    <t xml:space="preserve">      太阳能发电补助</t>
  </si>
  <si>
    <t>103100602</t>
  </si>
  <si>
    <t xml:space="preserve">      棚户区改造专项债券对应项目专项收入</t>
  </si>
  <si>
    <t xml:space="preserve">      生物质能发电补助</t>
  </si>
  <si>
    <t>103100699</t>
  </si>
  <si>
    <t xml:space="preserve">      其他国有土地使用权出让金专项债务对应项目专项收入</t>
  </si>
  <si>
    <t xml:space="preserve">      其他可再生能源电价附加收入安排的支出</t>
  </si>
  <si>
    <t>1031008</t>
  </si>
  <si>
    <t xml:space="preserve">    农业土地开发资金专项债务对应项目专项收入</t>
  </si>
  <si>
    <t xml:space="preserve">    废弃电器电子产品处理基金支出</t>
  </si>
  <si>
    <t>1031009</t>
  </si>
  <si>
    <t xml:space="preserve">    大中型水库库区基金专项债务对应项目专项收入</t>
  </si>
  <si>
    <t xml:space="preserve">      回收处理费用补贴</t>
  </si>
  <si>
    <t>1031010</t>
  </si>
  <si>
    <t xml:space="preserve">    城市基础设施配套费专项债务对应项目专项收入</t>
  </si>
  <si>
    <t xml:space="preserve">      信息系统建设</t>
  </si>
  <si>
    <t>1031011</t>
  </si>
  <si>
    <t xml:space="preserve">    小型水库移民扶助基金专项债务对应项目专项收入</t>
  </si>
  <si>
    <t xml:space="preserve">      基金征管经费</t>
  </si>
  <si>
    <t>1031012</t>
  </si>
  <si>
    <t xml:space="preserve">    国家重大水利工程建设基金专项债务对应项目专项收入</t>
  </si>
  <si>
    <t xml:space="preserve">      其他废弃电器电子产品处理基金支出</t>
  </si>
  <si>
    <t>1031013</t>
  </si>
  <si>
    <t xml:space="preserve">    车辆通行费专项债务对应项目专项收入</t>
  </si>
  <si>
    <t>四、城乡社区支出</t>
  </si>
  <si>
    <t>103101301</t>
  </si>
  <si>
    <t xml:space="preserve">      政府收费公路专项债务对应项目专项收入</t>
  </si>
  <si>
    <t xml:space="preserve">    国有土地使用权出让收入安排的支出</t>
  </si>
  <si>
    <t>103101399</t>
  </si>
  <si>
    <t xml:space="preserve">      其他车辆通行费专项债务对应项目专项收入</t>
  </si>
  <si>
    <t xml:space="preserve">      征地和拆迁补偿支出</t>
  </si>
  <si>
    <t>1031014</t>
  </si>
  <si>
    <t xml:space="preserve">    污水处理费专项债务对应项目专项收入</t>
  </si>
  <si>
    <t xml:space="preserve">      土地开发支出</t>
  </si>
  <si>
    <t>1031099</t>
  </si>
  <si>
    <t xml:space="preserve">    其他政府性基金专项债务对应项目专项收入</t>
  </si>
  <si>
    <t xml:space="preserve">      城市建设支出</t>
  </si>
  <si>
    <t>103109998</t>
  </si>
  <si>
    <t xml:space="preserve">      其他地方自行试点项目收益专项债券对应项目专项收入</t>
  </si>
  <si>
    <t xml:space="preserve">      农村基础设施建设支出</t>
  </si>
  <si>
    <t>103109999</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</si>
  <si>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</si>
  <si>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</si>
  <si>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</si>
  <si>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</si>
  <si>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</si>
  <si>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</si>
  <si>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</si>
  <si>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</si>
  <si>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</si>
  <si>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</si>
  <si>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</si>
  <si>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</si>
  <si>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</si>
  <si>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</si>
  <si>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</si>
  <si>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</si>
  <si>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</si>
  <si>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</si>
  <si>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</si>
  <si>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</si>
  <si>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</si>
  <si>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</si>
  <si>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</si>
  <si>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</si>
  <si>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</si>
  <si>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</si>
  <si>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</si>
  <si>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</si>
  <si>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</si>
  <si>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</si>
  <si>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</si>
  <si>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</si>
  <si>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</si>
  <si>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</si>
  <si>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</si>
  <si>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</si>
  <si>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移民补助</t>
  </si>
  <si>
    <t>基础设施建设和经济发展</t>
  </si>
  <si>
    <t xml:space="preserve">       其他大中型水库移民后期扶持基金支出</t>
  </si>
  <si>
    <t xml:space="preserve">    三峡水库库区基金支出</t>
  </si>
  <si>
    <t xml:space="preserve">      解决移民遗留问题</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</si>
  <si>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</si>
  <si>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</si>
  <si>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</si>
  <si>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</si>
  <si>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</si>
  <si>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</si>
  <si>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</si>
  <si>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</si>
  <si>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</si>
  <si>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</si>
  <si>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</si>
  <si>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</si>
  <si>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</si>
  <si>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</si>
  <si>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</si>
  <si>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</si>
  <si>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</si>
  <si>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</si>
  <si>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</si>
  <si>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</si>
  <si>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</si>
  <si>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</si>
  <si>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</si>
  <si>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</si>
  <si>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</si>
  <si>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</si>
  <si>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</si>
  <si>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</si>
  <si>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</si>
  <si>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</si>
  <si>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</si>
  <si>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</si>
  <si>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</si>
  <si>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</si>
  <si>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</si>
  <si>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</si>
  <si>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</si>
  <si>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</si>
  <si>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</si>
  <si>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</si>
  <si>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</si>
  <si>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</si>
  <si>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</si>
  <si>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</si>
  <si>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</si>
  <si>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</si>
  <si>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</si>
  <si>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</si>
  <si>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</si>
  <si>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</si>
  <si>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</si>
  <si>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</si>
  <si>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</si>
  <si>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</si>
  <si>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</si>
  <si>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</si>
  <si>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</si>
  <si>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</si>
  <si>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</si>
  <si>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</si>
  <si>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</si>
  <si>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</si>
  <si>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</si>
  <si>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</si>
  <si>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</si>
  <si>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</si>
  <si>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</si>
  <si>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</si>
  <si>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</si>
  <si>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</si>
  <si>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</si>
  <si>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</si>
  <si>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</si>
  <si>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</si>
  <si>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</si>
  <si>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</si>
  <si>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</si>
  <si>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</si>
  <si>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</si>
  <si>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</si>
  <si>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</si>
  <si>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</si>
  <si>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</si>
  <si>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</si>
  <si>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</si>
  <si>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</si>
  <si>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</si>
  <si>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</si>
  <si>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</si>
  <si>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</si>
  <si>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</si>
  <si>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</si>
  <si>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</si>
  <si>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</si>
  <si>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</si>
  <si>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</si>
  <si>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</si>
  <si>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</si>
  <si>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</si>
  <si>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</si>
  <si>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</si>
  <si>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</si>
  <si>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</si>
  <si>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</si>
  <si>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</si>
  <si>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</si>
  <si>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</si>
  <si>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</si>
  <si>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</si>
  <si>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</si>
  <si>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</si>
  <si>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</si>
  <si>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</si>
  <si>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</si>
  <si>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</si>
  <si>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</si>
  <si>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</si>
  <si>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</si>
  <si>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</si>
  <si>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</si>
  <si>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</si>
  <si>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</si>
  <si>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</si>
  <si>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</si>
  <si>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</si>
  <si>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</si>
  <si>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</si>
  <si>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</si>
  <si>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</si>
  <si>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</si>
  <si>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</si>
  <si>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收入合计</t>
  </si>
  <si>
    <t>支出合计</t>
  </si>
  <si>
    <t xml:space="preserve">  转移性收入</t>
  </si>
  <si>
    <t xml:space="preserve">  转移性支出</t>
  </si>
  <si>
    <t>11004</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</si>
  <si>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</si>
  <si>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</si>
  <si>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</si>
  <si>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</si>
  <si>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</si>
  <si>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</si>
  <si>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</si>
  <si>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</si>
  <si>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105</t>
  </si>
  <si>
    <t xml:space="preserve">  债务收入</t>
  </si>
  <si>
    <t xml:space="preserve">  债务支出</t>
  </si>
  <si>
    <t>1050402</t>
  </si>
  <si>
    <t xml:space="preserve">    地方政府专项债务收入</t>
  </si>
  <si>
    <t xml:space="preserve">    地方政府专项债务还本支出</t>
  </si>
  <si>
    <t>1101102</t>
  </si>
  <si>
    <t xml:space="preserve">    地方政府专项债务转贷收入</t>
  </si>
  <si>
    <t xml:space="preserve">    地方政府专项债务转贷支出</t>
  </si>
  <si>
    <t>附件5</t>
  </si>
  <si>
    <t>湛河区2024年新增债券安排明细表</t>
  </si>
  <si>
    <t>序号</t>
  </si>
  <si>
    <t>债券类型</t>
  </si>
  <si>
    <t>项目名称</t>
  </si>
  <si>
    <t>用途</t>
  </si>
  <si>
    <t>一般债券</t>
  </si>
  <si>
    <t>再融资</t>
  </si>
  <si>
    <t>偿还到期一般债券</t>
  </si>
  <si>
    <t>专项债券</t>
  </si>
  <si>
    <t>偿还到期专项债券</t>
  </si>
  <si>
    <t>再融资置换债券</t>
  </si>
  <si>
    <t>置换存量债务</t>
  </si>
  <si>
    <t>平顶山市湛河区城市道路雨水管网建设项目</t>
  </si>
  <si>
    <t>平顶山市湛河区云资源服务及智慧停车项目</t>
  </si>
  <si>
    <t>平顶山市湛河区垃圾分类建设项目</t>
  </si>
  <si>
    <t>平顶山市湛河区曹镇乡净菜产业冷链仓储物流项目</t>
  </si>
  <si>
    <t>新建平顶山至漯河至周口高速铁路（平顶山市湛河区段）</t>
  </si>
  <si>
    <t>湛河区智能装备制造产业园建设项目（二期）</t>
  </si>
  <si>
    <t>平顶山市湛南新城胡杨楼村、辉岗村、徐庄村棚户区改造项目</t>
  </si>
  <si>
    <t>平顶山市湛河区九里山街道综合养老中心</t>
  </si>
  <si>
    <t>平顶山市湛河区九所幼儿园建设项目</t>
  </si>
  <si>
    <t>存量政府投资项目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</si>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</sst>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34">
    <font>
      <sz val="11"/>
      <color theme="1"/>
      <name val="宋体"/>
      <charset val="134"/>
      <scheme val="minor"/>
    </font>
    <font>
      <sz val="12"/>
      <color theme="1"/>
      <name val="宋体"/>
      <charset val="134"/>
      <scheme val="minor"/>
    </font>
    <font>
      <sz val="12"/>
      <name val="宋体"/>
      <charset val="134"/>
    </font>
    <font>
      <sz val="18"/>
      <name val="宋体"/>
      <charset val="134"/>
    </font>
    <font>
      <b/>
      <sz val="12"/>
      <name val="宋体"/>
      <charset val="134"/>
      <scheme val="minor"/>
    </font>
    <font>
      <sz val="12"/>
      <name val="宋体"/>
      <charset val="134"/>
      <scheme val="minor"/>
    </font>
    <font>
      <sz val="11"/>
      <color indexed="8"/>
      <name val="宋体"/>
      <charset val="134"/>
    </font>
    <font>
      <b/>
      <sz val="16"/>
      <name val="黑体"/>
      <charset val="134"/>
    </font>
    <font>
      <sz val="11"/>
      <name val="宋体"/>
      <charset val="134"/>
      <scheme val="minor"/>
    </font>
    <font>
      <b/>
      <sz val="11"/>
      <name val="宋体"/>
      <charset val="134"/>
      <scheme val="minor"/>
    </font>
    <font>
      <b/>
      <sz val="12"/>
      <name val="宋体"/>
      <charset val="134"/>
    </font>
    <font>
      <sz val="18"/>
      <name val="宋体"/>
      <charset val="134"/>
      <scheme val="minor"/>
    </font>
    <font>
      <sz val="18"/>
      <color theme="1"/>
      <name val="宋体"/>
      <charset val="134"/>
      <scheme val="minor"/>
    </font>
    <font>
      <b/>
      <sz val="12"/>
      <color theme="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5" borderId="10" applyNumberFormat="0" applyAlignment="0" applyProtection="0">
      <alignment vertical="center"/>
    </xf>
    <xf numFmtId="0" fontId="24" fillId="6" borderId="11" applyNumberFormat="0" applyAlignment="0" applyProtection="0">
      <alignment vertical="center"/>
    </xf>
    <xf numFmtId="0" fontId="25" fillId="6" borderId="10" applyNumberFormat="0" applyAlignment="0" applyProtection="0">
      <alignment vertical="center"/>
    </xf>
    <xf numFmtId="0" fontId="26" fillId="7"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2" fillId="0" borderId="0"/>
    <xf numFmtId="0" fontId="2" fillId="0" borderId="0">
      <alignment vertical="center"/>
    </xf>
  </cellStyleXfs>
  <cellXfs count="119">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1" fillId="0" borderId="0" xfId="0" applyFont="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lignment vertical="center"/>
    </xf>
    <xf numFmtId="0" fontId="7" fillId="0" borderId="0" xfId="0" applyFont="1" applyFill="1" applyAlignment="1">
      <alignment vertical="center"/>
    </xf>
    <xf numFmtId="0" fontId="8" fillId="0" borderId="0" xfId="0" applyFont="1" applyFill="1" applyAlignment="1">
      <alignment vertical="center" wrapText="1"/>
    </xf>
    <xf numFmtId="0" fontId="9" fillId="0" borderId="0" xfId="0" applyFont="1" applyFill="1" applyAlignment="1">
      <alignment vertical="center"/>
    </xf>
    <xf numFmtId="0" fontId="8" fillId="0" borderId="0" xfId="0" applyFont="1" applyFill="1" applyAlignment="1">
      <alignment vertical="center"/>
    </xf>
    <xf numFmtId="0" fontId="1" fillId="0" borderId="0" xfId="0" applyFont="1" applyFill="1">
      <alignment vertical="center"/>
    </xf>
    <xf numFmtId="0" fontId="8"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5" fillId="0" borderId="1" xfId="0" applyFont="1" applyFill="1" applyBorder="1" applyAlignment="1">
      <alignment vertical="center"/>
    </xf>
    <xf numFmtId="3" fontId="5" fillId="0" borderId="1" xfId="0" applyNumberFormat="1" applyFont="1" applyFill="1" applyBorder="1" applyAlignment="1" applyProtection="1">
      <alignment vertical="center" wrapText="1"/>
    </xf>
    <xf numFmtId="176"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left" vertical="center"/>
    </xf>
    <xf numFmtId="176" fontId="5" fillId="0" borderId="1" xfId="0" applyNumberFormat="1" applyFont="1" applyFill="1" applyBorder="1" applyAlignment="1">
      <alignment vertical="center"/>
    </xf>
    <xf numFmtId="3" fontId="5"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5" fillId="0" borderId="1" xfId="50" applyFont="1" applyFill="1" applyBorder="1" applyAlignment="1">
      <alignment vertic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pplyProtection="1">
      <alignment vertical="center" wrapText="1"/>
      <protection locked="0"/>
    </xf>
    <xf numFmtId="0" fontId="5" fillId="0" borderId="1" xfId="0" applyFont="1" applyFill="1" applyBorder="1" applyAlignment="1">
      <alignment horizontal="left" vertical="center" wrapText="1" indent="3"/>
    </xf>
    <xf numFmtId="0" fontId="8" fillId="0" borderId="0" xfId="0" applyFont="1" applyFill="1" applyAlignment="1">
      <alignment horizontal="right" vertical="center"/>
    </xf>
    <xf numFmtId="10" fontId="5" fillId="0" borderId="1" xfId="0" applyNumberFormat="1" applyFont="1" applyFill="1" applyBorder="1" applyAlignment="1">
      <alignment vertical="center"/>
    </xf>
    <xf numFmtId="176" fontId="5" fillId="2" borderId="1" xfId="0" applyNumberFormat="1" applyFont="1" applyFill="1" applyBorder="1" applyAlignment="1">
      <alignment vertical="center"/>
    </xf>
    <xf numFmtId="3" fontId="5" fillId="0" borderId="1" xfId="0" applyNumberFormat="1" applyFont="1" applyFill="1" applyBorder="1" applyAlignment="1" applyProtection="1">
      <alignment horizontal="left" vertical="center"/>
    </xf>
    <xf numFmtId="0" fontId="4" fillId="0" borderId="1" xfId="0" applyFont="1" applyFill="1" applyBorder="1" applyAlignment="1">
      <alignment horizontal="distributed"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10"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lignment horizontal="left" vertical="center"/>
    </xf>
    <xf numFmtId="10" fontId="5" fillId="0" borderId="1" xfId="0" applyNumberFormat="1" applyFont="1" applyFill="1" applyBorder="1" applyAlignment="1">
      <alignment horizontal="right" vertical="center"/>
    </xf>
    <xf numFmtId="176" fontId="5" fillId="0" borderId="1" xfId="0" applyNumberFormat="1" applyFont="1" applyFill="1" applyBorder="1" applyAlignment="1" applyProtection="1">
      <alignment horizontal="right" vertical="center"/>
      <protection locked="0"/>
    </xf>
    <xf numFmtId="10" fontId="5" fillId="0" borderId="1" xfId="0" applyNumberFormat="1" applyFont="1" applyFill="1" applyBorder="1" applyAlignment="1" applyProtection="1">
      <alignment horizontal="right" vertical="center"/>
      <protection locked="0"/>
    </xf>
    <xf numFmtId="1" fontId="5" fillId="0" borderId="1" xfId="0" applyNumberFormat="1" applyFont="1" applyFill="1" applyBorder="1" applyAlignment="1" applyProtection="1">
      <alignment vertical="center"/>
      <protection locked="0"/>
    </xf>
    <xf numFmtId="0" fontId="4" fillId="0" borderId="1" xfId="0" applyFont="1" applyFill="1" applyBorder="1" applyAlignment="1">
      <alignment horizontal="distributed" vertical="center"/>
    </xf>
    <xf numFmtId="0" fontId="0" fillId="0" borderId="0" xfId="0" applyFill="1">
      <alignment vertical="center"/>
    </xf>
    <xf numFmtId="0" fontId="7"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1" fillId="0" borderId="0" xfId="0" applyFont="1" applyFill="1">
      <alignment vertical="center"/>
    </xf>
    <xf numFmtId="0" fontId="11" fillId="0" borderId="0" xfId="0" applyFont="1" applyFill="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6" xfId="0" applyFont="1" applyFill="1" applyBorder="1" applyAlignment="1" applyProtection="1">
      <alignment vertical="center"/>
      <protection locked="0"/>
    </xf>
    <xf numFmtId="0" fontId="4" fillId="0" borderId="6" xfId="0" applyFont="1" applyFill="1" applyBorder="1" applyAlignment="1" applyProtection="1">
      <alignment horizontal="left" vertical="center"/>
      <protection locked="0"/>
    </xf>
    <xf numFmtId="176" fontId="5" fillId="0" borderId="6" xfId="0" applyNumberFormat="1" applyFont="1" applyFill="1" applyBorder="1" applyAlignment="1" applyProtection="1">
      <alignment horizontal="right" vertical="center"/>
      <protection locked="0"/>
    </xf>
    <xf numFmtId="10" fontId="5" fillId="0" borderId="6"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vertical="center"/>
      <protection locked="0"/>
    </xf>
    <xf numFmtId="0" fontId="4" fillId="0" borderId="1" xfId="0" applyFont="1" applyFill="1" applyBorder="1" applyAlignment="1" applyProtection="1">
      <alignment horizontal="left" vertical="center"/>
      <protection locked="0"/>
    </xf>
    <xf numFmtId="176" fontId="5" fillId="0" borderId="1" xfId="0" applyNumberFormat="1" applyFont="1" applyFill="1" applyBorder="1" applyAlignment="1" applyProtection="1">
      <alignment horizontal="right" vertical="center"/>
      <protection locked="0"/>
    </xf>
    <xf numFmtId="1" fontId="4" fillId="0" borderId="1" xfId="0" applyNumberFormat="1" applyFont="1" applyFill="1" applyBorder="1" applyAlignment="1" applyProtection="1">
      <alignment vertical="center"/>
      <protection locked="0"/>
    </xf>
    <xf numFmtId="10" fontId="5" fillId="0" borderId="1" xfId="0" applyNumberFormat="1" applyFont="1" applyFill="1" applyBorder="1" applyAlignment="1" applyProtection="1">
      <alignment horizontal="right" vertical="center"/>
      <protection locked="0"/>
    </xf>
    <xf numFmtId="1" fontId="5" fillId="0" borderId="1" xfId="0" applyNumberFormat="1" applyFont="1" applyFill="1" applyBorder="1" applyAlignment="1" applyProtection="1">
      <alignment horizontal="left" vertical="center"/>
      <protection locked="0"/>
    </xf>
    <xf numFmtId="176" fontId="5" fillId="0" borderId="1" xfId="0" applyNumberFormat="1" applyFont="1" applyFill="1" applyBorder="1" applyAlignment="1" applyProtection="1">
      <alignment horizontal="right" vertical="center"/>
      <protection locked="0"/>
    </xf>
    <xf numFmtId="1" fontId="5" fillId="0" borderId="1"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176" fontId="5" fillId="0" borderId="1"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distributed" vertical="center"/>
      <protection locked="0"/>
    </xf>
    <xf numFmtId="0" fontId="12" fillId="0" borderId="0" xfId="0" applyFont="1" applyFill="1" applyAlignment="1">
      <alignment horizontal="center" vertical="center"/>
    </xf>
    <xf numFmtId="0" fontId="11" fillId="0" borderId="0" xfId="0" applyFont="1" applyFill="1" applyAlignment="1">
      <alignment horizontal="center" vertical="center"/>
    </xf>
    <xf numFmtId="0" fontId="1" fillId="0" borderId="0" xfId="0" applyFont="1" applyFill="1" applyAlignment="1">
      <alignment horizontal="right" vertical="center"/>
    </xf>
    <xf numFmtId="0" fontId="13" fillId="0" borderId="1" xfId="50" applyFont="1" applyFill="1" applyBorder="1" applyAlignment="1">
      <alignment horizontal="center" vertical="center"/>
    </xf>
    <xf numFmtId="0" fontId="10" fillId="0" borderId="1" xfId="50" applyFont="1" applyFill="1" applyBorder="1" applyAlignment="1">
      <alignment horizontal="center" vertical="center"/>
    </xf>
    <xf numFmtId="0" fontId="13" fillId="0" borderId="1" xfId="50" applyFont="1" applyFill="1" applyBorder="1" applyAlignment="1">
      <alignment horizontal="center" vertical="center" wrapText="1"/>
    </xf>
    <xf numFmtId="0" fontId="2" fillId="0" borderId="1" xfId="50" applyFont="1" applyFill="1" applyBorder="1" applyAlignment="1">
      <alignment horizontal="center" vertical="center"/>
    </xf>
    <xf numFmtId="0" fontId="2" fillId="0" borderId="1" xfId="50" applyFont="1" applyFill="1" applyBorder="1" applyAlignment="1">
      <alignment horizontal="right" vertical="center"/>
    </xf>
    <xf numFmtId="10" fontId="2" fillId="0" borderId="1" xfId="50" applyNumberFormat="1" applyFont="1" applyFill="1" applyBorder="1" applyAlignment="1">
      <alignment horizontal="right" vertical="center"/>
    </xf>
    <xf numFmtId="0" fontId="2" fillId="0" borderId="1" xfId="50" applyFont="1" applyFill="1" applyBorder="1" applyAlignment="1">
      <alignment horizontal="left" vertical="center"/>
    </xf>
    <xf numFmtId="0" fontId="2" fillId="0" borderId="1" xfId="50" applyFont="1" applyFill="1" applyBorder="1">
      <alignment vertical="center"/>
    </xf>
    <xf numFmtId="0" fontId="1" fillId="0" borderId="0" xfId="0" applyFont="1">
      <alignment vertical="center"/>
    </xf>
    <xf numFmtId="0" fontId="12"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1" fillId="0" borderId="0" xfId="0" applyFont="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right" vertical="center"/>
    </xf>
    <xf numFmtId="0" fontId="4" fillId="0" borderId="1" xfId="0" applyFont="1" applyFill="1" applyBorder="1" applyAlignment="1">
      <alignment horizontal="right" vertical="center"/>
    </xf>
    <xf numFmtId="10" fontId="4" fillId="3" borderId="1" xfId="0" applyNumberFormat="1" applyFont="1" applyFill="1" applyBorder="1" applyAlignment="1">
      <alignment horizontal="right" vertical="center"/>
    </xf>
    <xf numFmtId="0" fontId="2" fillId="0" borderId="1" xfId="50" applyFont="1" applyFill="1" applyBorder="1" applyAlignment="1">
      <alignment horizontal="left" vertical="center" wrapText="1"/>
    </xf>
    <xf numFmtId="0" fontId="5" fillId="0" borderId="1" xfId="0" applyFont="1" applyBorder="1" applyAlignment="1">
      <alignment horizontal="right" vertical="center"/>
    </xf>
    <xf numFmtId="10" fontId="5" fillId="0" borderId="1" xfId="0" applyNumberFormat="1" applyFont="1" applyBorder="1" applyAlignment="1">
      <alignment horizontal="right" vertical="center"/>
    </xf>
    <xf numFmtId="177" fontId="2" fillId="0" borderId="1" xfId="50" applyNumberFormat="1" applyFont="1" applyFill="1" applyBorder="1" applyAlignment="1">
      <alignment horizontal="right" vertical="center"/>
    </xf>
    <xf numFmtId="0" fontId="5" fillId="0" borderId="1" xfId="0" applyFont="1" applyBorder="1" applyAlignment="1">
      <alignment vertical="center"/>
    </xf>
    <xf numFmtId="0" fontId="5" fillId="0" borderId="1" xfId="0" applyFont="1" applyFill="1" applyBorder="1" applyAlignment="1" applyProtection="1" quotePrefix="1">
      <alignment vertical="center"/>
      <protection locked="0"/>
    </xf>
    <xf numFmtId="0" fontId="2" fillId="0" borderId="1" xfId="0" applyFont="1" applyFill="1" applyBorder="1" applyAlignment="1" applyProtection="1" quotePrefix="1">
      <alignment vertical="center"/>
      <protection locked="0"/>
    </xf>
    <xf numFmtId="0" fontId="5" fillId="0" borderId="1" xfId="0" applyFont="1" applyFill="1" applyBorder="1" applyAlignment="1" quotePrefix="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zoomScale="140" zoomScaleNormal="140" topLeftCell="A19" workbookViewId="0">
      <selection activeCell="A8" sqref="A8"/>
    </sheetView>
  </sheetViews>
  <sheetFormatPr defaultColWidth="8.89166666666667" defaultRowHeight="13.5" outlineLevelCol="4"/>
  <cols>
    <col min="1" max="1" width="49.275" customWidth="1"/>
    <col min="2" max="2" width="12.2" customWidth="1"/>
    <col min="3" max="3" width="13.1666666666667" customWidth="1"/>
    <col min="4" max="5" width="13.2666666666667" customWidth="1"/>
  </cols>
  <sheetData>
    <row r="1" ht="14.25" spans="1:1">
      <c r="A1" s="105" t="s">
        <v>0</v>
      </c>
    </row>
    <row r="2" ht="30" customHeight="1" spans="1:5">
      <c r="A2" s="106" t="s">
        <v>1</v>
      </c>
      <c r="B2" s="106"/>
      <c r="C2" s="106"/>
      <c r="D2" s="106"/>
      <c r="E2" s="106"/>
    </row>
    <row r="3" ht="22" customHeight="1" spans="1:5">
      <c r="A3" s="107"/>
      <c r="B3" s="108"/>
      <c r="C3" s="108"/>
      <c r="D3" s="107"/>
      <c r="E3" s="109" t="s">
        <v>2</v>
      </c>
    </row>
    <row r="4" ht="32" customHeight="1" spans="1:5">
      <c r="A4" s="110"/>
      <c r="B4" s="110" t="s">
        <v>3</v>
      </c>
      <c r="C4" s="110" t="s">
        <v>4</v>
      </c>
      <c r="D4" s="110" t="s">
        <v>5</v>
      </c>
      <c r="E4" s="110" t="s">
        <v>6</v>
      </c>
    </row>
    <row r="5" ht="32" customHeight="1" spans="1:5">
      <c r="A5" s="110" t="s">
        <v>7</v>
      </c>
      <c r="B5" s="111">
        <f>B6+B20</f>
        <v>107126</v>
      </c>
      <c r="C5" s="112">
        <f>C6+C20</f>
        <v>100220</v>
      </c>
      <c r="D5" s="111">
        <f>C5-B5</f>
        <v>-6906</v>
      </c>
      <c r="E5" s="113">
        <f>D5/B5</f>
        <v>-0.0644661426731139</v>
      </c>
    </row>
    <row r="6" ht="32" customHeight="1" spans="1:5">
      <c r="A6" s="114" t="s">
        <v>8</v>
      </c>
      <c r="B6" s="101">
        <f>SUM(B7:B19)</f>
        <v>64133</v>
      </c>
      <c r="C6" s="101">
        <f>SUM(C7:C19)</f>
        <v>51068</v>
      </c>
      <c r="D6" s="115">
        <f>C6-B6</f>
        <v>-13065</v>
      </c>
      <c r="E6" s="116">
        <f t="shared" ref="E5:E9" si="0">D6/B6</f>
        <v>-0.203717275037812</v>
      </c>
    </row>
    <row r="7" ht="32" customHeight="1" spans="1:5">
      <c r="A7" s="114" t="s">
        <v>9</v>
      </c>
      <c r="B7" s="101">
        <v>34661</v>
      </c>
      <c r="C7" s="101">
        <v>29134</v>
      </c>
      <c r="D7" s="115">
        <f>C7-B7</f>
        <v>-5527</v>
      </c>
      <c r="E7" s="116">
        <f t="shared" si="0"/>
        <v>-0.159458757681544</v>
      </c>
    </row>
    <row r="8" ht="32" customHeight="1" spans="1:5">
      <c r="A8" s="114" t="s">
        <v>10</v>
      </c>
      <c r="B8" s="101">
        <v>1775</v>
      </c>
      <c r="C8" s="101">
        <v>2195</v>
      </c>
      <c r="D8" s="115">
        <f>C8-B8</f>
        <v>420</v>
      </c>
      <c r="E8" s="116">
        <f t="shared" si="0"/>
        <v>0.236619718309859</v>
      </c>
    </row>
    <row r="9" ht="32" customHeight="1" spans="1:5">
      <c r="A9" s="114" t="s">
        <v>11</v>
      </c>
      <c r="B9" s="101">
        <v>1570</v>
      </c>
      <c r="C9" s="101">
        <v>1243</v>
      </c>
      <c r="D9" s="115">
        <f>C9-B9</f>
        <v>-327</v>
      </c>
      <c r="E9" s="116">
        <f t="shared" si="0"/>
        <v>-0.20828025477707</v>
      </c>
    </row>
    <row r="10" ht="32" customHeight="1" spans="1:5">
      <c r="A10" s="114" t="s">
        <v>12</v>
      </c>
      <c r="B10" s="101"/>
      <c r="C10" s="101"/>
      <c r="D10" s="115"/>
      <c r="E10" s="116"/>
    </row>
    <row r="11" ht="32" customHeight="1" spans="1:5">
      <c r="A11" s="114" t="s">
        <v>13</v>
      </c>
      <c r="B11" s="101">
        <v>2560</v>
      </c>
      <c r="C11" s="101">
        <v>2303</v>
      </c>
      <c r="D11" s="115">
        <f>C11-B11</f>
        <v>-257</v>
      </c>
      <c r="E11" s="116">
        <f t="shared" ref="E11:E17" si="1">D11/B11</f>
        <v>-0.100390625</v>
      </c>
    </row>
    <row r="12" ht="32" customHeight="1" spans="1:5">
      <c r="A12" s="114" t="s">
        <v>14</v>
      </c>
      <c r="B12" s="101">
        <v>2245</v>
      </c>
      <c r="C12" s="101">
        <v>1847</v>
      </c>
      <c r="D12" s="115">
        <f>C12-B12</f>
        <v>-398</v>
      </c>
      <c r="E12" s="116">
        <f t="shared" si="1"/>
        <v>-0.17728285077951</v>
      </c>
    </row>
    <row r="13" ht="32" customHeight="1" spans="1:5">
      <c r="A13" s="114" t="s">
        <v>15</v>
      </c>
      <c r="B13" s="101">
        <v>1492</v>
      </c>
      <c r="C13" s="101">
        <v>918</v>
      </c>
      <c r="D13" s="115">
        <f t="shared" ref="D13:D27" si="2">C13-B13</f>
        <v>-574</v>
      </c>
      <c r="E13" s="116">
        <f t="shared" si="1"/>
        <v>-0.384718498659517</v>
      </c>
    </row>
    <row r="14" ht="32" customHeight="1" spans="1:5">
      <c r="A14" s="114" t="s">
        <v>16</v>
      </c>
      <c r="B14" s="101">
        <v>2660</v>
      </c>
      <c r="C14" s="101">
        <v>2820</v>
      </c>
      <c r="D14" s="115">
        <f t="shared" si="2"/>
        <v>160</v>
      </c>
      <c r="E14" s="116">
        <f t="shared" si="1"/>
        <v>0.0601503759398496</v>
      </c>
    </row>
    <row r="15" ht="32" customHeight="1" spans="1:5">
      <c r="A15" s="114" t="s">
        <v>17</v>
      </c>
      <c r="B15" s="101">
        <v>1795</v>
      </c>
      <c r="C15" s="101">
        <v>918</v>
      </c>
      <c r="D15" s="115">
        <f t="shared" si="2"/>
        <v>-877</v>
      </c>
      <c r="E15" s="116">
        <f t="shared" si="1"/>
        <v>-0.48857938718663</v>
      </c>
    </row>
    <row r="16" ht="31" customHeight="1" spans="1:5">
      <c r="A16" s="114" t="s">
        <v>18</v>
      </c>
      <c r="B16" s="101">
        <v>2683</v>
      </c>
      <c r="C16" s="101">
        <v>1667</v>
      </c>
      <c r="D16" s="115">
        <f t="shared" si="2"/>
        <v>-1016</v>
      </c>
      <c r="E16" s="116">
        <f t="shared" si="1"/>
        <v>-0.378680581438688</v>
      </c>
    </row>
    <row r="17" ht="32" customHeight="1" spans="1:5">
      <c r="A17" s="114" t="s">
        <v>19</v>
      </c>
      <c r="B17" s="101">
        <v>12402</v>
      </c>
      <c r="C17" s="101">
        <v>7785</v>
      </c>
      <c r="D17" s="115">
        <f t="shared" si="2"/>
        <v>-4617</v>
      </c>
      <c r="E17" s="116">
        <f t="shared" si="1"/>
        <v>-0.372278664731495</v>
      </c>
    </row>
    <row r="18" ht="32" customHeight="1" spans="1:5">
      <c r="A18" s="114" t="s">
        <v>20</v>
      </c>
      <c r="B18" s="101">
        <v>287</v>
      </c>
      <c r="C18" s="101">
        <v>238</v>
      </c>
      <c r="D18" s="115">
        <f t="shared" si="2"/>
        <v>-49</v>
      </c>
      <c r="E18" s="116">
        <f t="shared" ref="E18:E27" si="3">D18/B18</f>
        <v>-0.170731707317073</v>
      </c>
    </row>
    <row r="19" ht="32" customHeight="1" spans="1:5">
      <c r="A19" s="114" t="s">
        <v>21</v>
      </c>
      <c r="B19" s="101">
        <v>3</v>
      </c>
      <c r="C19" s="101">
        <v>0</v>
      </c>
      <c r="D19" s="115">
        <f t="shared" si="2"/>
        <v>-3</v>
      </c>
      <c r="E19" s="116">
        <v>1</v>
      </c>
    </row>
    <row r="20" ht="32" customHeight="1" spans="1:5">
      <c r="A20" s="114" t="s">
        <v>22</v>
      </c>
      <c r="B20" s="101">
        <f>B21+B22+B23+B24+B25+B26+B27</f>
        <v>42993</v>
      </c>
      <c r="C20" s="101">
        <f>C21+C22+C23+C24+C25+C26+C27</f>
        <v>49152</v>
      </c>
      <c r="D20" s="115">
        <f t="shared" si="2"/>
        <v>6159</v>
      </c>
      <c r="E20" s="116">
        <f t="shared" si="3"/>
        <v>0.143255878864001</v>
      </c>
    </row>
    <row r="21" ht="32" customHeight="1" spans="1:5">
      <c r="A21" s="114" t="s">
        <v>23</v>
      </c>
      <c r="B21" s="101">
        <v>8736</v>
      </c>
      <c r="C21" s="101">
        <v>8777</v>
      </c>
      <c r="D21" s="115">
        <f t="shared" si="2"/>
        <v>41</v>
      </c>
      <c r="E21" s="116">
        <f t="shared" si="3"/>
        <v>0.00469322344322344</v>
      </c>
    </row>
    <row r="22" ht="32" customHeight="1" spans="1:5">
      <c r="A22" s="114" t="s">
        <v>24</v>
      </c>
      <c r="B22" s="101">
        <v>497</v>
      </c>
      <c r="C22" s="101">
        <v>537</v>
      </c>
      <c r="D22" s="115">
        <f t="shared" si="2"/>
        <v>40</v>
      </c>
      <c r="E22" s="116">
        <f t="shared" si="3"/>
        <v>0.0804828973843058</v>
      </c>
    </row>
    <row r="23" ht="32" customHeight="1" spans="1:5">
      <c r="A23" s="114" t="s">
        <v>25</v>
      </c>
      <c r="B23" s="101">
        <v>22626</v>
      </c>
      <c r="C23" s="101">
        <v>28370</v>
      </c>
      <c r="D23" s="115">
        <f t="shared" si="2"/>
        <v>5744</v>
      </c>
      <c r="E23" s="116">
        <f t="shared" si="3"/>
        <v>0.253867232387519</v>
      </c>
    </row>
    <row r="24" ht="32" customHeight="1" spans="1:5">
      <c r="A24" s="114" t="s">
        <v>26</v>
      </c>
      <c r="B24" s="101">
        <v>1099</v>
      </c>
      <c r="C24" s="101">
        <v>953</v>
      </c>
      <c r="D24" s="115">
        <f t="shared" si="2"/>
        <v>-146</v>
      </c>
      <c r="E24" s="116">
        <f t="shared" si="3"/>
        <v>-0.132848043676069</v>
      </c>
    </row>
    <row r="25" ht="32" customHeight="1" spans="1:5">
      <c r="A25" s="114" t="s">
        <v>27</v>
      </c>
      <c r="B25" s="101">
        <v>366</v>
      </c>
      <c r="C25" s="117">
        <v>322</v>
      </c>
      <c r="D25" s="118">
        <f t="shared" si="2"/>
        <v>-44</v>
      </c>
      <c r="E25" s="116">
        <f t="shared" si="3"/>
        <v>-0.120218579234973</v>
      </c>
    </row>
    <row r="26" ht="32" customHeight="1" spans="1:5">
      <c r="A26" s="114" t="s">
        <v>28</v>
      </c>
      <c r="B26" s="101">
        <v>367</v>
      </c>
      <c r="C26" s="10">
        <v>472</v>
      </c>
      <c r="D26" s="118">
        <f t="shared" si="2"/>
        <v>105</v>
      </c>
      <c r="E26" s="116">
        <f t="shared" si="3"/>
        <v>0.286103542234332</v>
      </c>
    </row>
    <row r="27" ht="32" customHeight="1" spans="1:5">
      <c r="A27" s="114" t="s">
        <v>29</v>
      </c>
      <c r="B27" s="101">
        <v>9302</v>
      </c>
      <c r="C27" s="10">
        <v>9721</v>
      </c>
      <c r="D27" s="118">
        <f t="shared" si="2"/>
        <v>419</v>
      </c>
      <c r="E27" s="116">
        <f t="shared" si="3"/>
        <v>0.045044076542679</v>
      </c>
    </row>
  </sheetData>
  <mergeCells count="1">
    <mergeCell ref="A2:E2"/>
  </mergeCells>
  <pageMargins left="0.998611111111111" right="0.998611111111111" top="0.998611111111111" bottom="0.998611111111111" header="0.5" footer="0.5"/>
  <pageSetup paperSize="9"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G20" sqref="G20"/>
    </sheetView>
  </sheetViews>
  <sheetFormatPr defaultColWidth="8.89166666666667" defaultRowHeight="13.5" outlineLevelCol="4"/>
  <cols>
    <col min="1" max="1" width="32.1083333333333" style="16" customWidth="1"/>
    <col min="2" max="2" width="15.225" style="16" customWidth="1"/>
    <col min="3" max="3" width="15.3333333333333" style="22" customWidth="1"/>
    <col min="4" max="4" width="10.45" style="16" customWidth="1"/>
    <col min="5" max="5" width="12.8916666666667" style="16"/>
    <col min="6" max="16384" width="8.89166666666667" style="16"/>
  </cols>
  <sheetData>
    <row r="1" ht="14.25" spans="1:1">
      <c r="A1" s="21" t="s">
        <v>30</v>
      </c>
    </row>
    <row r="2" ht="30" customHeight="1" spans="1:5">
      <c r="A2" s="4" t="s">
        <v>31</v>
      </c>
      <c r="B2" s="4"/>
      <c r="C2" s="4"/>
      <c r="D2" s="4"/>
      <c r="E2" s="4"/>
    </row>
    <row r="3" ht="23" customHeight="1" spans="1:5">
      <c r="A3" s="94"/>
      <c r="B3" s="94"/>
      <c r="C3" s="95"/>
      <c r="E3" s="96" t="s">
        <v>2</v>
      </c>
    </row>
    <row r="4" ht="24" customHeight="1" spans="1:5">
      <c r="A4" s="97" t="s">
        <v>32</v>
      </c>
      <c r="B4" s="97" t="s">
        <v>33</v>
      </c>
      <c r="C4" s="98" t="s">
        <v>34</v>
      </c>
      <c r="D4" s="99" t="s">
        <v>35</v>
      </c>
      <c r="E4" s="97" t="s">
        <v>36</v>
      </c>
    </row>
    <row r="5" ht="24" customHeight="1" spans="1:5">
      <c r="A5" s="100" t="s">
        <v>37</v>
      </c>
      <c r="B5" s="101">
        <f>B6+B27</f>
        <v>190265</v>
      </c>
      <c r="C5" s="101">
        <f>C6+C27</f>
        <v>331642</v>
      </c>
      <c r="D5" s="101">
        <f t="shared" ref="D5:D27" si="0">C5-B5</f>
        <v>141377</v>
      </c>
      <c r="E5" s="102">
        <f t="shared" ref="E5:E27" si="1">D5/B5</f>
        <v>0.743053110135863</v>
      </c>
    </row>
    <row r="6" ht="24" customHeight="1" spans="1:5">
      <c r="A6" s="103" t="s">
        <v>38</v>
      </c>
      <c r="B6" s="101">
        <f>SUM(B7:B26)</f>
        <v>133056</v>
      </c>
      <c r="C6" s="101">
        <f>SUM(C7:C26)</f>
        <v>160332</v>
      </c>
      <c r="D6" s="101">
        <f t="shared" si="0"/>
        <v>27276</v>
      </c>
      <c r="E6" s="102">
        <f t="shared" si="1"/>
        <v>0.204996392496393</v>
      </c>
    </row>
    <row r="7" ht="24" customHeight="1" spans="1:5">
      <c r="A7" s="104" t="s">
        <v>39</v>
      </c>
      <c r="B7" s="101">
        <v>36118</v>
      </c>
      <c r="C7" s="101">
        <v>36377</v>
      </c>
      <c r="D7" s="101">
        <f t="shared" si="0"/>
        <v>259</v>
      </c>
      <c r="E7" s="102">
        <f t="shared" si="1"/>
        <v>0.00717093969765768</v>
      </c>
    </row>
    <row r="8" ht="24" customHeight="1" spans="1:5">
      <c r="A8" s="104" t="s">
        <v>40</v>
      </c>
      <c r="B8" s="101">
        <v>5</v>
      </c>
      <c r="C8" s="101">
        <v>116</v>
      </c>
      <c r="D8" s="101">
        <f t="shared" si="0"/>
        <v>111</v>
      </c>
      <c r="E8" s="102"/>
    </row>
    <row r="9" ht="24" customHeight="1" spans="1:5">
      <c r="A9" s="104" t="s">
        <v>41</v>
      </c>
      <c r="B9" s="101">
        <v>718</v>
      </c>
      <c r="C9" s="101">
        <v>1391</v>
      </c>
      <c r="D9" s="101">
        <f t="shared" si="0"/>
        <v>673</v>
      </c>
      <c r="E9" s="102">
        <f t="shared" si="1"/>
        <v>0.937325905292479</v>
      </c>
    </row>
    <row r="10" ht="24" customHeight="1" spans="1:5">
      <c r="A10" s="104" t="s">
        <v>42</v>
      </c>
      <c r="B10" s="101">
        <v>29119</v>
      </c>
      <c r="C10" s="101">
        <v>31828</v>
      </c>
      <c r="D10" s="101">
        <f t="shared" si="0"/>
        <v>2709</v>
      </c>
      <c r="E10" s="102">
        <f t="shared" si="1"/>
        <v>0.0930320409354717</v>
      </c>
    </row>
    <row r="11" ht="24" customHeight="1" spans="1:5">
      <c r="A11" s="104" t="s">
        <v>43</v>
      </c>
      <c r="B11" s="101">
        <v>968</v>
      </c>
      <c r="C11" s="101">
        <v>4280</v>
      </c>
      <c r="D11" s="101">
        <f t="shared" si="0"/>
        <v>3312</v>
      </c>
      <c r="E11" s="102">
        <f t="shared" si="1"/>
        <v>3.42148760330579</v>
      </c>
    </row>
    <row r="12" ht="24" customHeight="1" spans="1:5">
      <c r="A12" s="104" t="s">
        <v>44</v>
      </c>
      <c r="B12" s="101">
        <v>422</v>
      </c>
      <c r="C12" s="101">
        <v>558</v>
      </c>
      <c r="D12" s="101">
        <f t="shared" si="0"/>
        <v>136</v>
      </c>
      <c r="E12" s="102">
        <f t="shared" si="1"/>
        <v>0.322274881516588</v>
      </c>
    </row>
    <row r="13" ht="24" customHeight="1" spans="1:5">
      <c r="A13" s="104" t="s">
        <v>45</v>
      </c>
      <c r="B13" s="101">
        <v>25885</v>
      </c>
      <c r="C13" s="101">
        <v>27751</v>
      </c>
      <c r="D13" s="101">
        <f t="shared" si="0"/>
        <v>1866</v>
      </c>
      <c r="E13" s="102">
        <f t="shared" si="1"/>
        <v>0.0720880819007147</v>
      </c>
    </row>
    <row r="14" ht="24" customHeight="1" spans="1:5">
      <c r="A14" s="104" t="s">
        <v>46</v>
      </c>
      <c r="B14" s="101">
        <v>10549</v>
      </c>
      <c r="C14" s="101">
        <v>14352</v>
      </c>
      <c r="D14" s="101">
        <f t="shared" si="0"/>
        <v>3803</v>
      </c>
      <c r="E14" s="102">
        <f t="shared" si="1"/>
        <v>0.360508105033652</v>
      </c>
    </row>
    <row r="15" ht="24" customHeight="1" spans="1:5">
      <c r="A15" s="104" t="s">
        <v>47</v>
      </c>
      <c r="B15" s="101">
        <v>114</v>
      </c>
      <c r="C15" s="101">
        <v>1940</v>
      </c>
      <c r="D15" s="101">
        <f t="shared" si="0"/>
        <v>1826</v>
      </c>
      <c r="E15" s="102">
        <f t="shared" si="1"/>
        <v>16.0175438596491</v>
      </c>
    </row>
    <row r="16" ht="24" customHeight="1" spans="1:5">
      <c r="A16" s="104" t="s">
        <v>48</v>
      </c>
      <c r="B16" s="101">
        <v>8646</v>
      </c>
      <c r="C16" s="101">
        <v>20673</v>
      </c>
      <c r="D16" s="101">
        <f t="shared" si="0"/>
        <v>12027</v>
      </c>
      <c r="E16" s="102">
        <f t="shared" si="1"/>
        <v>1.3910478834143</v>
      </c>
    </row>
    <row r="17" ht="24" customHeight="1" spans="1:5">
      <c r="A17" s="104" t="s">
        <v>49</v>
      </c>
      <c r="B17" s="101">
        <v>2637</v>
      </c>
      <c r="C17" s="101">
        <v>7539</v>
      </c>
      <c r="D17" s="101">
        <f t="shared" si="0"/>
        <v>4902</v>
      </c>
      <c r="E17" s="102">
        <f t="shared" si="1"/>
        <v>1.85893060295791</v>
      </c>
    </row>
    <row r="18" ht="24" customHeight="1" spans="1:5">
      <c r="A18" s="104" t="s">
        <v>50</v>
      </c>
      <c r="B18" s="101">
        <v>972</v>
      </c>
      <c r="C18" s="101">
        <v>2841</v>
      </c>
      <c r="D18" s="101">
        <f t="shared" si="0"/>
        <v>1869</v>
      </c>
      <c r="E18" s="102">
        <f t="shared" si="1"/>
        <v>1.92283950617284</v>
      </c>
    </row>
    <row r="19" ht="24" customHeight="1" spans="1:5">
      <c r="A19" s="104" t="s">
        <v>51</v>
      </c>
      <c r="B19" s="101">
        <v>205</v>
      </c>
      <c r="C19" s="101">
        <v>216</v>
      </c>
      <c r="D19" s="101">
        <f t="shared" si="0"/>
        <v>11</v>
      </c>
      <c r="E19" s="102">
        <f t="shared" si="1"/>
        <v>0.0536585365853659</v>
      </c>
    </row>
    <row r="20" ht="24" customHeight="1" spans="1:5">
      <c r="A20" s="104" t="s">
        <v>52</v>
      </c>
      <c r="B20" s="101">
        <v>498</v>
      </c>
      <c r="C20" s="101">
        <v>600</v>
      </c>
      <c r="D20" s="101">
        <f t="shared" si="0"/>
        <v>102</v>
      </c>
      <c r="E20" s="102">
        <f t="shared" si="1"/>
        <v>0.204819277108434</v>
      </c>
    </row>
    <row r="21" ht="24" customHeight="1" spans="1:5">
      <c r="A21" s="104" t="s">
        <v>53</v>
      </c>
      <c r="B21" s="101">
        <v>254</v>
      </c>
      <c r="C21" s="101">
        <v>262</v>
      </c>
      <c r="D21" s="101">
        <f t="shared" si="0"/>
        <v>8</v>
      </c>
      <c r="E21" s="102">
        <f t="shared" si="1"/>
        <v>0.031496062992126</v>
      </c>
    </row>
    <row r="22" ht="24" customHeight="1" spans="1:5">
      <c r="A22" s="104" t="s">
        <v>54</v>
      </c>
      <c r="B22" s="101">
        <v>6879</v>
      </c>
      <c r="C22" s="101">
        <v>6129</v>
      </c>
      <c r="D22" s="101">
        <f t="shared" si="0"/>
        <v>-750</v>
      </c>
      <c r="E22" s="102">
        <f t="shared" si="1"/>
        <v>-0.109027474923681</v>
      </c>
    </row>
    <row r="23" s="16" customFormat="1" ht="24" customHeight="1" spans="1:5">
      <c r="A23" s="104" t="s">
        <v>55</v>
      </c>
      <c r="B23" s="101">
        <v>1864</v>
      </c>
      <c r="C23" s="101">
        <v>1554</v>
      </c>
      <c r="D23" s="101">
        <f t="shared" si="0"/>
        <v>-310</v>
      </c>
      <c r="E23" s="102">
        <f t="shared" si="1"/>
        <v>-0.166309012875536</v>
      </c>
    </row>
    <row r="24" ht="24" customHeight="1" spans="1:5">
      <c r="A24" s="104" t="s">
        <v>56</v>
      </c>
      <c r="B24" s="101">
        <v>3000</v>
      </c>
      <c r="C24" s="101"/>
      <c r="D24" s="101">
        <f t="shared" si="0"/>
        <v>-3000</v>
      </c>
      <c r="E24" s="102">
        <f t="shared" si="1"/>
        <v>-1</v>
      </c>
    </row>
    <row r="25" ht="24" customHeight="1" spans="1:5">
      <c r="A25" s="104" t="s">
        <v>57</v>
      </c>
      <c r="B25" s="101">
        <v>1268</v>
      </c>
      <c r="C25" s="101">
        <v>1389</v>
      </c>
      <c r="D25" s="101">
        <f t="shared" si="0"/>
        <v>121</v>
      </c>
      <c r="E25" s="102">
        <f t="shared" si="1"/>
        <v>0.0954258675078864</v>
      </c>
    </row>
    <row r="26" ht="24" customHeight="1" spans="1:5">
      <c r="A26" s="104" t="s">
        <v>58</v>
      </c>
      <c r="B26" s="101">
        <v>2935</v>
      </c>
      <c r="C26" s="101">
        <v>536</v>
      </c>
      <c r="D26" s="101">
        <f t="shared" si="0"/>
        <v>-2399</v>
      </c>
      <c r="E26" s="102">
        <f t="shared" si="1"/>
        <v>-0.817376490630324</v>
      </c>
    </row>
    <row r="27" ht="24" customHeight="1" spans="1:5">
      <c r="A27" s="104" t="s">
        <v>59</v>
      </c>
      <c r="B27" s="101">
        <v>57209</v>
      </c>
      <c r="C27" s="101">
        <v>171310</v>
      </c>
      <c r="D27" s="101">
        <f t="shared" si="0"/>
        <v>114101</v>
      </c>
      <c r="E27" s="102">
        <f t="shared" si="1"/>
        <v>1.99445891380727</v>
      </c>
    </row>
  </sheetData>
  <mergeCells count="1">
    <mergeCell ref="A2:E2"/>
  </mergeCells>
  <pageMargins left="0.75" right="0.75" top="1" bottom="1" header="0.5" footer="0.5"/>
  <pageSetup paperSize="9" orientation="portrait"/>
  <headerFooter/>
  <ignoredErrors>
    <ignoredError sqref="B6:C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showGridLines="0" showZeros="0" tabSelected="1" zoomScale="80" zoomScaleNormal="80" workbookViewId="0">
      <pane ySplit="6" topLeftCell="A78" activePane="bottomLeft" state="frozen"/>
      <selection/>
      <selection pane="bottomLeft" activeCell="E78" sqref="E78"/>
    </sheetView>
  </sheetViews>
  <sheetFormatPr defaultColWidth="9.81666666666667" defaultRowHeight="13.5"/>
  <cols>
    <col min="1" max="1" width="11.325" style="63" customWidth="1"/>
    <col min="2" max="2" width="48.175" style="63" customWidth="1"/>
    <col min="3" max="4" width="14.725" style="63" customWidth="1"/>
    <col min="5" max="5" width="11.8166666666667" style="63" customWidth="1"/>
    <col min="6" max="6" width="11.45" style="63" customWidth="1"/>
    <col min="7" max="7" width="30.5333333333333" style="63" customWidth="1"/>
    <col min="8" max="8" width="17.1833333333333" style="63" customWidth="1"/>
    <col min="9" max="10" width="11.0583333333333" style="63" customWidth="1"/>
    <col min="11" max="16384" width="9.81666666666667" style="63"/>
  </cols>
  <sheetData>
    <row r="1" s="61" customFormat="1" ht="14.25" spans="1:1">
      <c r="A1" s="64" t="s">
        <v>60</v>
      </c>
    </row>
    <row r="2" s="62" customFormat="1" ht="22.5" spans="1:10">
      <c r="A2" s="65" t="s">
        <v>61</v>
      </c>
      <c r="B2" s="65"/>
      <c r="C2" s="65"/>
      <c r="D2" s="65"/>
      <c r="E2" s="65"/>
      <c r="F2" s="65"/>
      <c r="G2" s="65"/>
      <c r="H2" s="65"/>
      <c r="I2" s="65"/>
      <c r="J2" s="65"/>
    </row>
    <row r="3" ht="20.25" customHeight="1" spans="10:10">
      <c r="J3" s="88" t="s">
        <v>2</v>
      </c>
    </row>
    <row r="4" ht="31.5" customHeight="1" spans="1:10">
      <c r="A4" s="66" t="s">
        <v>62</v>
      </c>
      <c r="B4" s="66"/>
      <c r="C4" s="66"/>
      <c r="D4" s="66"/>
      <c r="E4" s="66"/>
      <c r="F4" s="67" t="s">
        <v>63</v>
      </c>
      <c r="G4" s="67"/>
      <c r="H4" s="67"/>
      <c r="I4" s="67"/>
      <c r="J4" s="89"/>
    </row>
    <row r="5" ht="21.9" customHeight="1" spans="1:10">
      <c r="A5" s="66" t="s">
        <v>64</v>
      </c>
      <c r="B5" s="66" t="s">
        <v>65</v>
      </c>
      <c r="C5" s="68" t="s">
        <v>66</v>
      </c>
      <c r="D5" s="68" t="s">
        <v>4</v>
      </c>
      <c r="E5" s="68"/>
      <c r="F5" s="69" t="s">
        <v>64</v>
      </c>
      <c r="G5" s="66" t="s">
        <v>65</v>
      </c>
      <c r="H5" s="68" t="s">
        <v>66</v>
      </c>
      <c r="I5" s="90" t="s">
        <v>4</v>
      </c>
      <c r="J5" s="69"/>
    </row>
    <row r="6" ht="45.9" customHeight="1" spans="1:10">
      <c r="A6" s="66"/>
      <c r="B6" s="66"/>
      <c r="C6" s="68" t="s">
        <v>67</v>
      </c>
      <c r="D6" s="68" t="s">
        <v>4</v>
      </c>
      <c r="E6" s="68" t="s">
        <v>68</v>
      </c>
      <c r="F6" s="69"/>
      <c r="G6" s="66"/>
      <c r="H6" s="68" t="s">
        <v>66</v>
      </c>
      <c r="I6" s="91" t="s">
        <v>4</v>
      </c>
      <c r="J6" s="91" t="s">
        <v>69</v>
      </c>
    </row>
    <row r="7" ht="20.1" customHeight="1" spans="1:10">
      <c r="A7" s="70" t="s">
        <v>70</v>
      </c>
      <c r="B7" s="71" t="s">
        <v>71</v>
      </c>
      <c r="C7" s="72">
        <v>107126</v>
      </c>
      <c r="D7" s="72">
        <v>100220</v>
      </c>
      <c r="E7" s="73">
        <f t="shared" ref="E7:E13" si="0">D7/C7</f>
        <v>0.935533857326886</v>
      </c>
      <c r="F7" s="74" t="s">
        <v>72</v>
      </c>
      <c r="G7" s="75" t="s">
        <v>73</v>
      </c>
      <c r="H7" s="76">
        <v>133056</v>
      </c>
      <c r="I7" s="76">
        <v>160332</v>
      </c>
      <c r="J7" s="78">
        <f t="shared" ref="J7:J11" si="1">I7/H7</f>
        <v>1.20499639249639</v>
      </c>
    </row>
    <row r="8" ht="20.1" customHeight="1" spans="1:10">
      <c r="A8" s="74" t="s">
        <v>74</v>
      </c>
      <c r="B8" s="77" t="s">
        <v>75</v>
      </c>
      <c r="C8" s="76">
        <f>SUM(C9,C81,C84:C86,C90:C91,C92,C97)</f>
        <v>50158</v>
      </c>
      <c r="D8" s="76">
        <f>SUM(D9,D81,D84:D86,D90:D91,D92,D97)</f>
        <v>108437</v>
      </c>
      <c r="E8" s="78">
        <f t="shared" si="0"/>
        <v>2.16190836955221</v>
      </c>
      <c r="F8" s="74" t="s">
        <v>76</v>
      </c>
      <c r="G8" s="77" t="s">
        <v>77</v>
      </c>
      <c r="H8" s="76">
        <f>SUM(H9,H86:H92,H98)</f>
        <v>24228</v>
      </c>
      <c r="I8" s="76">
        <f>SUM(I9,I86:I92,I98)</f>
        <v>48325</v>
      </c>
      <c r="J8" s="78">
        <f t="shared" si="1"/>
        <v>1.99459303285455</v>
      </c>
    </row>
    <row r="9" ht="20.1" customHeight="1" spans="1:10">
      <c r="A9" s="74" t="s">
        <v>78</v>
      </c>
      <c r="B9" s="79" t="s">
        <v>79</v>
      </c>
      <c r="C9" s="76">
        <f>SUM(C10,C17,C56)</f>
        <v>44118</v>
      </c>
      <c r="D9" s="80">
        <f>SUM(D10,D17,D56)</f>
        <v>69202</v>
      </c>
      <c r="E9" s="78">
        <f t="shared" si="0"/>
        <v>1.56856611813772</v>
      </c>
      <c r="F9" s="74" t="s">
        <v>80</v>
      </c>
      <c r="G9" s="79" t="s">
        <v>81</v>
      </c>
      <c r="H9" s="76">
        <f>SUM(H10:H11)</f>
        <v>19304</v>
      </c>
      <c r="I9" s="76">
        <f>SUM(I10:I11)</f>
        <v>23136</v>
      </c>
      <c r="J9" s="78">
        <f t="shared" si="1"/>
        <v>1.19850808122669</v>
      </c>
    </row>
    <row r="10" ht="20.1" customHeight="1" spans="1:10">
      <c r="A10" s="74" t="s">
        <v>82</v>
      </c>
      <c r="B10" s="79" t="s">
        <v>83</v>
      </c>
      <c r="C10" s="76">
        <f>SUM(C11:C16)</f>
        <v>6378</v>
      </c>
      <c r="D10" s="76">
        <v>6378</v>
      </c>
      <c r="E10" s="78">
        <f t="shared" si="0"/>
        <v>1</v>
      </c>
      <c r="F10" s="74" t="s">
        <v>84</v>
      </c>
      <c r="G10" s="79" t="s">
        <v>85</v>
      </c>
      <c r="H10" s="76"/>
      <c r="I10" s="80">
        <v>827</v>
      </c>
      <c r="J10" s="78"/>
    </row>
    <row r="11" ht="20.1" customHeight="1" spans="1:10">
      <c r="A11" s="119" t="s">
        <v>86</v>
      </c>
      <c r="B11" s="81" t="s">
        <v>87</v>
      </c>
      <c r="C11" s="76">
        <v>862</v>
      </c>
      <c r="D11" s="76">
        <v>862</v>
      </c>
      <c r="E11" s="78">
        <f t="shared" si="0"/>
        <v>1</v>
      </c>
      <c r="F11" s="74" t="s">
        <v>88</v>
      </c>
      <c r="G11" s="79" t="s">
        <v>89</v>
      </c>
      <c r="H11" s="76">
        <v>19304</v>
      </c>
      <c r="I11" s="80">
        <v>22309</v>
      </c>
      <c r="J11" s="78">
        <f t="shared" si="1"/>
        <v>1.15566721922918</v>
      </c>
    </row>
    <row r="12" ht="20.1" customHeight="1" spans="1:10">
      <c r="A12" s="119" t="s">
        <v>90</v>
      </c>
      <c r="B12" s="81" t="s">
        <v>91</v>
      </c>
      <c r="C12" s="76">
        <v>191</v>
      </c>
      <c r="D12" s="76">
        <v>191</v>
      </c>
      <c r="E12" s="78">
        <f t="shared" si="0"/>
        <v>1</v>
      </c>
      <c r="F12" s="74"/>
      <c r="G12" s="79"/>
      <c r="H12" s="76"/>
      <c r="I12" s="76"/>
      <c r="J12" s="76"/>
    </row>
    <row r="13" ht="20.1" customHeight="1" spans="1:10">
      <c r="A13" s="119" t="s">
        <v>92</v>
      </c>
      <c r="B13" s="81" t="s">
        <v>93</v>
      </c>
      <c r="C13" s="76">
        <v>1406</v>
      </c>
      <c r="D13" s="76">
        <v>1406</v>
      </c>
      <c r="E13" s="78">
        <f t="shared" si="0"/>
        <v>1</v>
      </c>
      <c r="F13" s="74"/>
      <c r="G13" s="79" t="s">
        <v>94</v>
      </c>
      <c r="H13" s="76"/>
      <c r="I13" s="76"/>
      <c r="J13" s="76"/>
    </row>
    <row r="14" ht="20.1" customHeight="1" spans="1:10">
      <c r="A14" s="119" t="s">
        <v>95</v>
      </c>
      <c r="B14" s="81" t="s">
        <v>96</v>
      </c>
      <c r="C14" s="76"/>
      <c r="D14" s="76"/>
      <c r="E14" s="78"/>
      <c r="F14" s="74"/>
      <c r="G14" s="79" t="s">
        <v>94</v>
      </c>
      <c r="H14" s="76"/>
      <c r="I14" s="76"/>
      <c r="J14" s="76"/>
    </row>
    <row r="15" ht="20.1" customHeight="1" spans="1:10">
      <c r="A15" s="119" t="s">
        <v>97</v>
      </c>
      <c r="B15" s="81" t="s">
        <v>98</v>
      </c>
      <c r="C15" s="76">
        <v>3919</v>
      </c>
      <c r="D15" s="76">
        <v>3919</v>
      </c>
      <c r="E15" s="78">
        <f t="shared" ref="E15:E21" si="2">D15/C15</f>
        <v>1</v>
      </c>
      <c r="F15" s="74"/>
      <c r="G15" s="79" t="s">
        <v>94</v>
      </c>
      <c r="H15" s="76"/>
      <c r="I15" s="76"/>
      <c r="J15" s="76"/>
    </row>
    <row r="16" ht="20.1" customHeight="1" spans="1:10">
      <c r="A16" s="119" t="s">
        <v>99</v>
      </c>
      <c r="B16" s="81" t="s">
        <v>100</v>
      </c>
      <c r="C16" s="76"/>
      <c r="D16" s="76"/>
      <c r="E16" s="78"/>
      <c r="F16" s="74"/>
      <c r="G16" s="79" t="s">
        <v>94</v>
      </c>
      <c r="H16" s="76"/>
      <c r="I16" s="76"/>
      <c r="J16" s="76"/>
    </row>
    <row r="17" ht="20.1" customHeight="1" spans="1:10">
      <c r="A17" s="74" t="s">
        <v>101</v>
      </c>
      <c r="B17" s="81" t="s">
        <v>102</v>
      </c>
      <c r="C17" s="76">
        <v>37021</v>
      </c>
      <c r="D17" s="76">
        <f>SUM(D18:D55)</f>
        <v>49269</v>
      </c>
      <c r="E17" s="78">
        <f t="shared" si="2"/>
        <v>1.33083925339672</v>
      </c>
      <c r="F17" s="74"/>
      <c r="G17" s="79" t="s">
        <v>94</v>
      </c>
      <c r="H17" s="76"/>
      <c r="I17" s="76"/>
      <c r="J17" s="76"/>
    </row>
    <row r="18" ht="20.1" customHeight="1" spans="1:10">
      <c r="A18" s="74" t="s">
        <v>103</v>
      </c>
      <c r="B18" s="81" t="s">
        <v>104</v>
      </c>
      <c r="C18" s="76"/>
      <c r="D18" s="76"/>
      <c r="E18" s="78"/>
      <c r="F18" s="74"/>
      <c r="G18" s="79" t="s">
        <v>94</v>
      </c>
      <c r="H18" s="76"/>
      <c r="I18" s="76"/>
      <c r="J18" s="76"/>
    </row>
    <row r="19" ht="20.1" customHeight="1" spans="1:10">
      <c r="A19" s="74" t="s">
        <v>105</v>
      </c>
      <c r="B19" s="82" t="s">
        <v>106</v>
      </c>
      <c r="C19" s="76">
        <v>6802</v>
      </c>
      <c r="D19" s="76">
        <v>19171</v>
      </c>
      <c r="E19" s="78">
        <f t="shared" si="2"/>
        <v>2.81843575418994</v>
      </c>
      <c r="F19" s="74"/>
      <c r="G19" s="79" t="s">
        <v>94</v>
      </c>
      <c r="H19" s="76"/>
      <c r="I19" s="76"/>
      <c r="J19" s="76"/>
    </row>
    <row r="20" ht="20.1" customHeight="1" spans="1:10">
      <c r="A20" s="74" t="s">
        <v>107</v>
      </c>
      <c r="B20" s="83" t="s">
        <v>108</v>
      </c>
      <c r="C20" s="76">
        <v>4444</v>
      </c>
      <c r="D20" s="76">
        <v>8658</v>
      </c>
      <c r="E20" s="78">
        <f t="shared" si="2"/>
        <v>1.94824482448245</v>
      </c>
      <c r="F20" s="74"/>
      <c r="G20" s="79"/>
      <c r="H20" s="76"/>
      <c r="I20" s="76"/>
      <c r="J20" s="76"/>
    </row>
    <row r="21" ht="20.1" customHeight="1" spans="1:10">
      <c r="A21" s="74" t="s">
        <v>109</v>
      </c>
      <c r="B21" s="83" t="s">
        <v>110</v>
      </c>
      <c r="C21" s="76">
        <v>79</v>
      </c>
      <c r="D21" s="76">
        <v>598</v>
      </c>
      <c r="E21" s="78">
        <f t="shared" si="2"/>
        <v>7.56962025316456</v>
      </c>
      <c r="F21" s="74"/>
      <c r="G21" s="79" t="s">
        <v>94</v>
      </c>
      <c r="H21" s="76"/>
      <c r="I21" s="76"/>
      <c r="J21" s="76"/>
    </row>
    <row r="22" ht="20.1" customHeight="1" spans="1:10">
      <c r="A22" s="74" t="s">
        <v>111</v>
      </c>
      <c r="B22" s="83" t="s">
        <v>112</v>
      </c>
      <c r="C22" s="76"/>
      <c r="D22" s="76"/>
      <c r="E22" s="78"/>
      <c r="F22" s="74"/>
      <c r="G22" s="79" t="s">
        <v>94</v>
      </c>
      <c r="H22" s="76"/>
      <c r="I22" s="76"/>
      <c r="J22" s="76"/>
    </row>
    <row r="23" ht="20.1" customHeight="1" spans="1:10">
      <c r="A23" s="74" t="s">
        <v>113</v>
      </c>
      <c r="B23" s="83" t="s">
        <v>114</v>
      </c>
      <c r="C23" s="76"/>
      <c r="D23" s="76"/>
      <c r="E23" s="78"/>
      <c r="F23" s="74"/>
      <c r="G23" s="79" t="s">
        <v>94</v>
      </c>
      <c r="H23" s="76"/>
      <c r="I23" s="76"/>
      <c r="J23" s="76"/>
    </row>
    <row r="24" ht="20.1" customHeight="1" spans="1:10">
      <c r="A24" s="74" t="s">
        <v>115</v>
      </c>
      <c r="B24" s="83" t="s">
        <v>116</v>
      </c>
      <c r="C24" s="76"/>
      <c r="D24" s="76"/>
      <c r="E24" s="78"/>
      <c r="F24" s="74"/>
      <c r="G24" s="83" t="s">
        <v>94</v>
      </c>
      <c r="H24" s="76"/>
      <c r="I24" s="76"/>
      <c r="J24" s="76"/>
    </row>
    <row r="25" ht="20.1" customHeight="1" spans="1:10">
      <c r="A25" s="74" t="s">
        <v>117</v>
      </c>
      <c r="B25" s="83" t="s">
        <v>118</v>
      </c>
      <c r="C25" s="76"/>
      <c r="D25" s="76"/>
      <c r="E25" s="78"/>
      <c r="F25" s="74"/>
      <c r="G25" s="83" t="s">
        <v>94</v>
      </c>
      <c r="H25" s="76"/>
      <c r="I25" s="76"/>
      <c r="J25" s="76"/>
    </row>
    <row r="26" ht="20.1" customHeight="1" spans="1:10">
      <c r="A26" s="74" t="s">
        <v>119</v>
      </c>
      <c r="B26" s="83" t="s">
        <v>120</v>
      </c>
      <c r="C26" s="76">
        <v>6834</v>
      </c>
      <c r="D26" s="76">
        <v>6834</v>
      </c>
      <c r="E26" s="78">
        <f>D26/C26</f>
        <v>1</v>
      </c>
      <c r="F26" s="74"/>
      <c r="G26" s="82" t="s">
        <v>94</v>
      </c>
      <c r="H26" s="76"/>
      <c r="I26" s="76"/>
      <c r="J26" s="76"/>
    </row>
    <row r="27" ht="20.1" customHeight="1" spans="1:10">
      <c r="A27" s="74" t="s">
        <v>121</v>
      </c>
      <c r="B27" s="83" t="s">
        <v>122</v>
      </c>
      <c r="C27" s="76"/>
      <c r="D27" s="76"/>
      <c r="E27" s="78"/>
      <c r="F27" s="74"/>
      <c r="G27" s="83" t="s">
        <v>94</v>
      </c>
      <c r="H27" s="76"/>
      <c r="I27" s="76"/>
      <c r="J27" s="76"/>
    </row>
    <row r="28" ht="20.1" customHeight="1" spans="1:10">
      <c r="A28" s="74" t="s">
        <v>123</v>
      </c>
      <c r="B28" s="83" t="s">
        <v>124</v>
      </c>
      <c r="C28" s="76"/>
      <c r="D28" s="76"/>
      <c r="E28" s="78"/>
      <c r="F28" s="74"/>
      <c r="G28" s="83" t="s">
        <v>94</v>
      </c>
      <c r="H28" s="76"/>
      <c r="I28" s="76"/>
      <c r="J28" s="76"/>
    </row>
    <row r="29" ht="20.1" customHeight="1" spans="1:10">
      <c r="A29" s="74" t="s">
        <v>125</v>
      </c>
      <c r="B29" s="83" t="s">
        <v>126</v>
      </c>
      <c r="C29" s="76"/>
      <c r="D29" s="76"/>
      <c r="E29" s="78"/>
      <c r="F29" s="74"/>
      <c r="G29" s="83" t="s">
        <v>94</v>
      </c>
      <c r="H29" s="76"/>
      <c r="I29" s="76"/>
      <c r="J29" s="76"/>
    </row>
    <row r="30" ht="20.1" customHeight="1" spans="1:10">
      <c r="A30" s="74" t="s">
        <v>127</v>
      </c>
      <c r="B30" s="83" t="s">
        <v>128</v>
      </c>
      <c r="C30" s="76"/>
      <c r="D30" s="76"/>
      <c r="E30" s="78"/>
      <c r="F30" s="74"/>
      <c r="G30" s="83" t="s">
        <v>94</v>
      </c>
      <c r="H30" s="76"/>
      <c r="I30" s="76"/>
      <c r="J30" s="76"/>
    </row>
    <row r="31" ht="20.1" customHeight="1" spans="1:10">
      <c r="A31" s="74" t="s">
        <v>129</v>
      </c>
      <c r="B31" s="84" t="s">
        <v>130</v>
      </c>
      <c r="C31" s="85"/>
      <c r="D31" s="85"/>
      <c r="E31" s="78"/>
      <c r="F31" s="74"/>
      <c r="G31" s="83" t="s">
        <v>94</v>
      </c>
      <c r="H31" s="76"/>
      <c r="I31" s="76"/>
      <c r="J31" s="76"/>
    </row>
    <row r="32" ht="20.1" customHeight="1" spans="1:10">
      <c r="A32" s="74" t="s">
        <v>131</v>
      </c>
      <c r="B32" s="84" t="s">
        <v>132</v>
      </c>
      <c r="C32" s="85"/>
      <c r="D32" s="85"/>
      <c r="E32" s="78"/>
      <c r="F32" s="74"/>
      <c r="G32" s="83" t="s">
        <v>94</v>
      </c>
      <c r="H32" s="76"/>
      <c r="I32" s="76"/>
      <c r="J32" s="76"/>
    </row>
    <row r="33" ht="20.1" customHeight="1" spans="1:10">
      <c r="A33" s="74" t="s">
        <v>133</v>
      </c>
      <c r="B33" s="84" t="s">
        <v>134</v>
      </c>
      <c r="C33" s="85"/>
      <c r="D33" s="85"/>
      <c r="E33" s="78"/>
      <c r="F33" s="74"/>
      <c r="G33" s="83" t="s">
        <v>94</v>
      </c>
      <c r="H33" s="76"/>
      <c r="I33" s="76"/>
      <c r="J33" s="76"/>
    </row>
    <row r="34" ht="20.1" customHeight="1" spans="1:10">
      <c r="A34" s="74" t="s">
        <v>135</v>
      </c>
      <c r="B34" s="84" t="s">
        <v>136</v>
      </c>
      <c r="C34" s="85">
        <v>78</v>
      </c>
      <c r="D34" s="85">
        <v>138</v>
      </c>
      <c r="E34" s="78">
        <f t="shared" ref="E34:E39" si="3">D34/C34</f>
        <v>1.76923076923077</v>
      </c>
      <c r="F34" s="74"/>
      <c r="G34" s="83" t="s">
        <v>94</v>
      </c>
      <c r="H34" s="76"/>
      <c r="I34" s="76"/>
      <c r="J34" s="76"/>
    </row>
    <row r="35" ht="20.1" customHeight="1" spans="1:10">
      <c r="A35" s="74" t="s">
        <v>137</v>
      </c>
      <c r="B35" s="84" t="s">
        <v>138</v>
      </c>
      <c r="C35" s="85">
        <v>2950</v>
      </c>
      <c r="D35" s="85">
        <v>5322</v>
      </c>
      <c r="E35" s="78">
        <f t="shared" si="3"/>
        <v>1.80406779661017</v>
      </c>
      <c r="F35" s="74"/>
      <c r="G35" s="79" t="s">
        <v>94</v>
      </c>
      <c r="H35" s="76"/>
      <c r="I35" s="76"/>
      <c r="J35" s="76"/>
    </row>
    <row r="36" ht="20.1" customHeight="1" spans="1:10">
      <c r="A36" s="74" t="s">
        <v>139</v>
      </c>
      <c r="B36" s="84" t="s">
        <v>140</v>
      </c>
      <c r="C36" s="85"/>
      <c r="D36" s="85"/>
      <c r="E36" s="78"/>
      <c r="F36" s="74"/>
      <c r="G36" s="79" t="s">
        <v>94</v>
      </c>
      <c r="H36" s="76"/>
      <c r="I36" s="76"/>
      <c r="J36" s="76"/>
    </row>
    <row r="37" ht="41" customHeight="1" spans="1:10">
      <c r="A37" s="74" t="s">
        <v>141</v>
      </c>
      <c r="B37" s="84" t="s">
        <v>142</v>
      </c>
      <c r="C37" s="85"/>
      <c r="D37" s="85">
        <v>71</v>
      </c>
      <c r="E37" s="78"/>
      <c r="F37" s="74"/>
      <c r="G37" s="79" t="s">
        <v>94</v>
      </c>
      <c r="H37" s="76"/>
      <c r="I37" s="76"/>
      <c r="J37" s="76"/>
    </row>
    <row r="38" ht="38" customHeight="1" spans="1:10">
      <c r="A38" s="74" t="s">
        <v>143</v>
      </c>
      <c r="B38" s="84" t="s">
        <v>144</v>
      </c>
      <c r="C38" s="85">
        <v>2862</v>
      </c>
      <c r="D38" s="85">
        <v>3717</v>
      </c>
      <c r="E38" s="78">
        <f t="shared" si="3"/>
        <v>1.29874213836478</v>
      </c>
      <c r="F38" s="74"/>
      <c r="G38" s="79" t="s">
        <v>94</v>
      </c>
      <c r="H38" s="76"/>
      <c r="I38" s="76"/>
      <c r="J38" s="76"/>
    </row>
    <row r="39" ht="20.1" customHeight="1" spans="1:10">
      <c r="A39" s="74" t="s">
        <v>145</v>
      </c>
      <c r="B39" s="84" t="s">
        <v>146</v>
      </c>
      <c r="C39" s="85">
        <v>398</v>
      </c>
      <c r="D39" s="85">
        <v>3559</v>
      </c>
      <c r="E39" s="78">
        <f t="shared" si="3"/>
        <v>8.94221105527638</v>
      </c>
      <c r="F39" s="74"/>
      <c r="G39" s="79" t="s">
        <v>94</v>
      </c>
      <c r="H39" s="76"/>
      <c r="I39" s="76"/>
      <c r="J39" s="76"/>
    </row>
    <row r="40" ht="20.1" customHeight="1" spans="1:10">
      <c r="A40" s="74" t="s">
        <v>147</v>
      </c>
      <c r="B40" s="84" t="s">
        <v>148</v>
      </c>
      <c r="C40" s="85"/>
      <c r="D40" s="85">
        <v>6</v>
      </c>
      <c r="E40" s="78"/>
      <c r="F40" s="74"/>
      <c r="G40" s="79" t="s">
        <v>94</v>
      </c>
      <c r="H40" s="76"/>
      <c r="I40" s="76"/>
      <c r="J40" s="76"/>
    </row>
    <row r="41" ht="20.1" customHeight="1" spans="1:10">
      <c r="A41" s="74" t="s">
        <v>149</v>
      </c>
      <c r="B41" s="84" t="s">
        <v>150</v>
      </c>
      <c r="C41" s="85"/>
      <c r="D41" s="85"/>
      <c r="E41" s="78"/>
      <c r="F41" s="74"/>
      <c r="G41" s="79" t="s">
        <v>94</v>
      </c>
      <c r="H41" s="76"/>
      <c r="I41" s="76"/>
      <c r="J41" s="76"/>
    </row>
    <row r="42" ht="20.1" customHeight="1" spans="1:10">
      <c r="A42" s="74" t="s">
        <v>151</v>
      </c>
      <c r="B42" s="84" t="s">
        <v>152</v>
      </c>
      <c r="C42" s="85">
        <v>745</v>
      </c>
      <c r="D42" s="85">
        <v>786</v>
      </c>
      <c r="E42" s="78">
        <f>D42/C42</f>
        <v>1.05503355704698</v>
      </c>
      <c r="F42" s="74"/>
      <c r="G42" s="79" t="s">
        <v>94</v>
      </c>
      <c r="H42" s="76"/>
      <c r="I42" s="76"/>
      <c r="J42" s="76"/>
    </row>
    <row r="43" ht="20.1" customHeight="1" spans="1:10">
      <c r="A43" s="74" t="s">
        <v>153</v>
      </c>
      <c r="B43" s="84" t="s">
        <v>154</v>
      </c>
      <c r="C43" s="85"/>
      <c r="D43" s="85">
        <v>105</v>
      </c>
      <c r="E43" s="78"/>
      <c r="F43" s="74"/>
      <c r="G43" s="79" t="s">
        <v>94</v>
      </c>
      <c r="H43" s="76"/>
      <c r="I43" s="76"/>
      <c r="J43" s="76"/>
    </row>
    <row r="44" ht="41" customHeight="1" spans="1:10">
      <c r="A44" s="74" t="s">
        <v>155</v>
      </c>
      <c r="B44" s="84" t="s">
        <v>156</v>
      </c>
      <c r="C44" s="85"/>
      <c r="D44" s="85"/>
      <c r="E44" s="78"/>
      <c r="F44" s="74"/>
      <c r="G44" s="79" t="s">
        <v>94</v>
      </c>
      <c r="H44" s="76"/>
      <c r="I44" s="76"/>
      <c r="J44" s="76"/>
    </row>
    <row r="45" ht="20.1" customHeight="1" spans="1:10">
      <c r="A45" s="74" t="s">
        <v>157</v>
      </c>
      <c r="B45" s="84" t="s">
        <v>158</v>
      </c>
      <c r="C45" s="85"/>
      <c r="D45" s="85"/>
      <c r="E45" s="78"/>
      <c r="F45" s="74"/>
      <c r="G45" s="79" t="s">
        <v>94</v>
      </c>
      <c r="H45" s="76"/>
      <c r="I45" s="76"/>
      <c r="J45" s="76"/>
    </row>
    <row r="46" ht="20.1" customHeight="1" spans="1:10">
      <c r="A46" s="74" t="s">
        <v>159</v>
      </c>
      <c r="B46" s="84" t="s">
        <v>160</v>
      </c>
      <c r="C46" s="85"/>
      <c r="D46" s="85"/>
      <c r="E46" s="78"/>
      <c r="F46" s="74"/>
      <c r="G46" s="79" t="s">
        <v>94</v>
      </c>
      <c r="H46" s="76"/>
      <c r="I46" s="76"/>
      <c r="J46" s="76"/>
    </row>
    <row r="47" ht="30" customHeight="1" spans="1:10">
      <c r="A47" s="74" t="s">
        <v>161</v>
      </c>
      <c r="B47" s="84" t="s">
        <v>162</v>
      </c>
      <c r="C47" s="85"/>
      <c r="D47" s="85"/>
      <c r="E47" s="78"/>
      <c r="F47" s="74"/>
      <c r="G47" s="79" t="s">
        <v>94</v>
      </c>
      <c r="H47" s="76"/>
      <c r="I47" s="76"/>
      <c r="J47" s="76"/>
    </row>
    <row r="48" ht="20.1" customHeight="1" spans="1:10">
      <c r="A48" s="74" t="s">
        <v>163</v>
      </c>
      <c r="B48" s="84" t="s">
        <v>164</v>
      </c>
      <c r="C48" s="85"/>
      <c r="D48" s="85">
        <v>304</v>
      </c>
      <c r="E48" s="78"/>
      <c r="F48" s="74"/>
      <c r="G48" s="79" t="s">
        <v>94</v>
      </c>
      <c r="H48" s="76"/>
      <c r="I48" s="76"/>
      <c r="J48" s="76"/>
    </row>
    <row r="49" ht="20.1" customHeight="1" spans="1:10">
      <c r="A49" s="74" t="s">
        <v>165</v>
      </c>
      <c r="B49" s="84" t="s">
        <v>166</v>
      </c>
      <c r="C49" s="85"/>
      <c r="D49" s="85"/>
      <c r="E49" s="78"/>
      <c r="F49" s="74"/>
      <c r="G49" s="83" t="s">
        <v>94</v>
      </c>
      <c r="H49" s="76"/>
      <c r="I49" s="76"/>
      <c r="J49" s="76"/>
    </row>
    <row r="50" ht="34" customHeight="1" spans="1:10">
      <c r="A50" s="74" t="s">
        <v>167</v>
      </c>
      <c r="B50" s="84" t="s">
        <v>168</v>
      </c>
      <c r="C50" s="85"/>
      <c r="D50" s="85"/>
      <c r="E50" s="78"/>
      <c r="F50" s="74"/>
      <c r="G50" s="83"/>
      <c r="H50" s="76"/>
      <c r="I50" s="76"/>
      <c r="J50" s="76"/>
    </row>
    <row r="51" ht="20.1" customHeight="1" spans="1:10">
      <c r="A51" s="74" t="s">
        <v>169</v>
      </c>
      <c r="B51" s="84" t="s">
        <v>170</v>
      </c>
      <c r="C51" s="85"/>
      <c r="D51" s="85"/>
      <c r="E51" s="78"/>
      <c r="F51" s="74"/>
      <c r="G51" s="83" t="s">
        <v>94</v>
      </c>
      <c r="H51" s="76"/>
      <c r="I51" s="76"/>
      <c r="J51" s="76"/>
    </row>
    <row r="52" ht="20.1" customHeight="1" spans="1:10">
      <c r="A52" s="74" t="s">
        <v>171</v>
      </c>
      <c r="B52" s="83" t="s">
        <v>172</v>
      </c>
      <c r="C52" s="76">
        <v>11829</v>
      </c>
      <c r="D52" s="76"/>
      <c r="E52" s="78">
        <f>D52/C52</f>
        <v>0</v>
      </c>
      <c r="F52" s="74"/>
      <c r="G52" s="83" t="s">
        <v>94</v>
      </c>
      <c r="H52" s="76"/>
      <c r="I52" s="76"/>
      <c r="J52" s="76"/>
    </row>
    <row r="53" ht="20.1" customHeight="1" spans="1:10">
      <c r="A53" s="120" t="s">
        <v>173</v>
      </c>
      <c r="B53" s="87" t="s">
        <v>174</v>
      </c>
      <c r="C53" s="76"/>
      <c r="D53" s="76"/>
      <c r="E53" s="78"/>
      <c r="F53" s="74"/>
      <c r="G53" s="83"/>
      <c r="H53" s="76"/>
      <c r="I53" s="76"/>
      <c r="J53" s="76"/>
    </row>
    <row r="54" ht="20.1" customHeight="1" spans="1:10">
      <c r="A54" s="120" t="s">
        <v>175</v>
      </c>
      <c r="B54" s="87" t="s">
        <v>176</v>
      </c>
      <c r="C54" s="76"/>
      <c r="D54" s="76"/>
      <c r="E54" s="78"/>
      <c r="F54" s="74"/>
      <c r="G54" s="83"/>
      <c r="H54" s="76"/>
      <c r="I54" s="76"/>
      <c r="J54" s="76"/>
    </row>
    <row r="55" ht="20.1" customHeight="1" spans="1:10">
      <c r="A55" s="120" t="s">
        <v>177</v>
      </c>
      <c r="B55" s="87" t="s">
        <v>178</v>
      </c>
      <c r="C55" s="76"/>
      <c r="D55" s="76"/>
      <c r="E55" s="78"/>
      <c r="F55" s="74"/>
      <c r="G55" s="83"/>
      <c r="H55" s="76"/>
      <c r="I55" s="76"/>
      <c r="J55" s="76"/>
    </row>
    <row r="56" ht="20.1" customHeight="1" spans="1:10">
      <c r="A56" s="74" t="s">
        <v>179</v>
      </c>
      <c r="B56" s="83" t="s">
        <v>180</v>
      </c>
      <c r="C56" s="76">
        <f>SUM(C57:C76)</f>
        <v>719</v>
      </c>
      <c r="D56" s="76">
        <f>SUM(D57:D77)</f>
        <v>13555</v>
      </c>
      <c r="E56" s="78"/>
      <c r="F56" s="74"/>
      <c r="G56" s="83" t="s">
        <v>94</v>
      </c>
      <c r="H56" s="76"/>
      <c r="I56" s="76"/>
      <c r="J56" s="76"/>
    </row>
    <row r="57" ht="20.1" customHeight="1" spans="1:10">
      <c r="A57" s="74" t="s">
        <v>181</v>
      </c>
      <c r="B57" s="83" t="s">
        <v>182</v>
      </c>
      <c r="C57" s="76"/>
      <c r="D57" s="76">
        <v>28</v>
      </c>
      <c r="E57" s="78"/>
      <c r="F57" s="74"/>
      <c r="G57" s="83" t="s">
        <v>94</v>
      </c>
      <c r="H57" s="76"/>
      <c r="I57" s="76"/>
      <c r="J57" s="76"/>
    </row>
    <row r="58" ht="20.1" customHeight="1" spans="1:10">
      <c r="A58" s="74" t="s">
        <v>183</v>
      </c>
      <c r="B58" s="83" t="s">
        <v>184</v>
      </c>
      <c r="C58" s="76"/>
      <c r="D58" s="76"/>
      <c r="E58" s="78"/>
      <c r="F58" s="74"/>
      <c r="G58" s="83"/>
      <c r="H58" s="76"/>
      <c r="I58" s="76"/>
      <c r="J58" s="76"/>
    </row>
    <row r="59" ht="20.1" customHeight="1" spans="1:10">
      <c r="A59" s="74" t="s">
        <v>185</v>
      </c>
      <c r="B59" s="83" t="s">
        <v>186</v>
      </c>
      <c r="C59" s="76"/>
      <c r="D59" s="76"/>
      <c r="E59" s="78"/>
      <c r="F59" s="74"/>
      <c r="G59" s="83"/>
      <c r="H59" s="76"/>
      <c r="I59" s="76"/>
      <c r="J59" s="76"/>
    </row>
    <row r="60" ht="20.1" customHeight="1" spans="1:10">
      <c r="A60" s="74" t="s">
        <v>187</v>
      </c>
      <c r="B60" s="83" t="s">
        <v>188</v>
      </c>
      <c r="C60" s="76"/>
      <c r="D60" s="76">
        <v>696</v>
      </c>
      <c r="E60" s="78"/>
      <c r="F60" s="74"/>
      <c r="G60" s="83"/>
      <c r="H60" s="76"/>
      <c r="I60" s="76"/>
      <c r="J60" s="76"/>
    </row>
    <row r="61" ht="20.1" customHeight="1" spans="1:10">
      <c r="A61" s="74" t="s">
        <v>189</v>
      </c>
      <c r="B61" s="83" t="s">
        <v>190</v>
      </c>
      <c r="C61" s="76"/>
      <c r="D61" s="76">
        <v>404</v>
      </c>
      <c r="E61" s="78"/>
      <c r="F61" s="74"/>
      <c r="G61" s="83"/>
      <c r="H61" s="76"/>
      <c r="I61" s="76"/>
      <c r="J61" s="76"/>
    </row>
    <row r="62" ht="20.1" customHeight="1" spans="1:10">
      <c r="A62" s="74" t="s">
        <v>191</v>
      </c>
      <c r="B62" s="83" t="s">
        <v>192</v>
      </c>
      <c r="C62" s="76"/>
      <c r="D62" s="76">
        <v>115</v>
      </c>
      <c r="E62" s="78"/>
      <c r="F62" s="74"/>
      <c r="G62" s="83"/>
      <c r="H62" s="76"/>
      <c r="I62" s="76"/>
      <c r="J62" s="76"/>
    </row>
    <row r="63" ht="20.1" customHeight="1" spans="1:10">
      <c r="A63" s="74" t="s">
        <v>193</v>
      </c>
      <c r="B63" s="83" t="s">
        <v>194</v>
      </c>
      <c r="C63" s="76">
        <v>1</v>
      </c>
      <c r="D63" s="76">
        <v>13</v>
      </c>
      <c r="E63" s="78"/>
      <c r="F63" s="74"/>
      <c r="G63" s="83"/>
      <c r="H63" s="76"/>
      <c r="I63" s="76"/>
      <c r="J63" s="76"/>
    </row>
    <row r="64" ht="20.1" customHeight="1" spans="1:10">
      <c r="A64" s="74" t="s">
        <v>195</v>
      </c>
      <c r="B64" s="83" t="s">
        <v>196</v>
      </c>
      <c r="C64" s="76"/>
      <c r="D64" s="76">
        <v>1161</v>
      </c>
      <c r="E64" s="78"/>
      <c r="F64" s="74"/>
      <c r="G64" s="83"/>
      <c r="H64" s="76"/>
      <c r="I64" s="76"/>
      <c r="J64" s="76"/>
    </row>
    <row r="65" s="63" customFormat="1" ht="20.1" customHeight="1" spans="1:10">
      <c r="A65" s="74" t="s">
        <v>197</v>
      </c>
      <c r="B65" s="83" t="s">
        <v>198</v>
      </c>
      <c r="C65" s="76"/>
      <c r="D65" s="76">
        <v>771</v>
      </c>
      <c r="E65" s="78"/>
      <c r="F65" s="74"/>
      <c r="G65" s="83"/>
      <c r="H65" s="76"/>
      <c r="I65" s="76"/>
      <c r="J65" s="76"/>
    </row>
    <row r="66" ht="20.1" customHeight="1" spans="1:10">
      <c r="A66" s="74" t="s">
        <v>199</v>
      </c>
      <c r="B66" s="83" t="s">
        <v>200</v>
      </c>
      <c r="C66" s="76">
        <v>640</v>
      </c>
      <c r="D66" s="76">
        <v>640</v>
      </c>
      <c r="E66" s="78"/>
      <c r="F66" s="74"/>
      <c r="G66" s="83"/>
      <c r="H66" s="76"/>
      <c r="I66" s="76"/>
      <c r="J66" s="76"/>
    </row>
    <row r="67" ht="20.1" customHeight="1" spans="1:10">
      <c r="A67" s="74" t="s">
        <v>201</v>
      </c>
      <c r="B67" s="83" t="s">
        <v>202</v>
      </c>
      <c r="C67" s="76"/>
      <c r="D67" s="76">
        <v>8731</v>
      </c>
      <c r="E67" s="78"/>
      <c r="F67" s="74"/>
      <c r="G67" s="83"/>
      <c r="H67" s="76"/>
      <c r="I67" s="76"/>
      <c r="J67" s="76"/>
    </row>
    <row r="68" ht="20.1" customHeight="1" spans="1:10">
      <c r="A68" s="74" t="s">
        <v>203</v>
      </c>
      <c r="B68" s="83" t="s">
        <v>204</v>
      </c>
      <c r="C68" s="76">
        <v>75</v>
      </c>
      <c r="D68" s="76">
        <v>393</v>
      </c>
      <c r="E68" s="78"/>
      <c r="F68" s="74"/>
      <c r="G68" s="83"/>
      <c r="H68" s="76"/>
      <c r="I68" s="76"/>
      <c r="J68" s="76"/>
    </row>
    <row r="69" ht="20.1" customHeight="1" spans="1:10">
      <c r="A69" s="74" t="s">
        <v>205</v>
      </c>
      <c r="B69" s="83" t="s">
        <v>206</v>
      </c>
      <c r="C69" s="76"/>
      <c r="D69" s="76">
        <v>275</v>
      </c>
      <c r="E69" s="78"/>
      <c r="F69" s="74"/>
      <c r="G69" s="83"/>
      <c r="H69" s="76"/>
      <c r="I69" s="76"/>
      <c r="J69" s="76"/>
    </row>
    <row r="70" ht="20.1" customHeight="1" spans="1:10">
      <c r="A70" s="74" t="s">
        <v>207</v>
      </c>
      <c r="B70" s="83" t="s">
        <v>208</v>
      </c>
      <c r="C70" s="76"/>
      <c r="D70" s="76"/>
      <c r="E70" s="78"/>
      <c r="F70" s="74"/>
      <c r="G70" s="83"/>
      <c r="H70" s="76"/>
      <c r="I70" s="76"/>
      <c r="J70" s="76"/>
    </row>
    <row r="71" ht="20.1" customHeight="1" spans="1:10">
      <c r="A71" s="74" t="s">
        <v>209</v>
      </c>
      <c r="B71" s="83" t="s">
        <v>210</v>
      </c>
      <c r="C71" s="76"/>
      <c r="D71" s="76">
        <v>322</v>
      </c>
      <c r="E71" s="78"/>
      <c r="F71" s="74"/>
      <c r="G71" s="83"/>
      <c r="H71" s="76"/>
      <c r="I71" s="76"/>
      <c r="J71" s="76"/>
    </row>
    <row r="72" ht="20.1" customHeight="1" spans="1:10">
      <c r="A72" s="74" t="s">
        <v>211</v>
      </c>
      <c r="B72" s="83" t="s">
        <v>212</v>
      </c>
      <c r="C72" s="76"/>
      <c r="D72" s="76"/>
      <c r="E72" s="78"/>
      <c r="F72" s="74"/>
      <c r="G72" s="83"/>
      <c r="H72" s="76"/>
      <c r="I72" s="76"/>
      <c r="J72" s="76"/>
    </row>
    <row r="73" ht="20.1" customHeight="1" spans="1:10">
      <c r="A73" s="74" t="s">
        <v>213</v>
      </c>
      <c r="B73" s="83" t="s">
        <v>214</v>
      </c>
      <c r="C73" s="76"/>
      <c r="D73" s="76"/>
      <c r="E73" s="78"/>
      <c r="F73" s="74"/>
      <c r="G73" s="83"/>
      <c r="H73" s="76"/>
      <c r="I73" s="76"/>
      <c r="J73" s="76"/>
    </row>
    <row r="74" ht="20.1" customHeight="1" spans="1:10">
      <c r="A74" s="74" t="s">
        <v>215</v>
      </c>
      <c r="B74" s="83" t="s">
        <v>216</v>
      </c>
      <c r="C74" s="76"/>
      <c r="D74" s="76"/>
      <c r="E74" s="78"/>
      <c r="F74" s="74"/>
      <c r="G74" s="83"/>
      <c r="H74" s="76"/>
      <c r="I74" s="76"/>
      <c r="J74" s="76"/>
    </row>
    <row r="75" ht="20.1" customHeight="1" spans="1:10">
      <c r="A75" s="74" t="s">
        <v>217</v>
      </c>
      <c r="B75" s="83" t="s">
        <v>218</v>
      </c>
      <c r="C75" s="76"/>
      <c r="D75" s="76"/>
      <c r="E75" s="78"/>
      <c r="F75" s="74"/>
      <c r="G75" s="83"/>
      <c r="H75" s="76"/>
      <c r="I75" s="76"/>
      <c r="J75" s="76"/>
    </row>
    <row r="76" ht="20.1" customHeight="1" spans="1:10">
      <c r="A76" s="74" t="s">
        <v>219</v>
      </c>
      <c r="B76" s="83" t="s">
        <v>220</v>
      </c>
      <c r="C76" s="76">
        <v>3</v>
      </c>
      <c r="D76" s="76"/>
      <c r="E76" s="78"/>
      <c r="F76" s="74"/>
      <c r="G76" s="83"/>
      <c r="H76" s="76"/>
      <c r="I76" s="76"/>
      <c r="J76" s="76"/>
    </row>
    <row r="77" ht="20.1" customHeight="1" spans="1:10">
      <c r="A77" s="74" t="s">
        <v>221</v>
      </c>
      <c r="B77" s="74" t="s">
        <v>222</v>
      </c>
      <c r="C77" s="76"/>
      <c r="D77" s="76">
        <v>6</v>
      </c>
      <c r="E77" s="78"/>
      <c r="F77" s="74"/>
      <c r="G77" s="83"/>
      <c r="H77" s="76"/>
      <c r="I77" s="76"/>
      <c r="J77" s="76"/>
    </row>
    <row r="78" ht="20.1" customHeight="1" spans="1:10">
      <c r="A78" s="74"/>
      <c r="B78" s="74"/>
      <c r="C78" s="76"/>
      <c r="D78" s="76"/>
      <c r="E78" s="78"/>
      <c r="F78" s="74"/>
      <c r="G78" s="83"/>
      <c r="H78" s="76"/>
      <c r="I78" s="76"/>
      <c r="J78" s="76"/>
    </row>
    <row r="79" ht="20.1" customHeight="1" spans="1:10">
      <c r="A79" s="74"/>
      <c r="B79" s="74"/>
      <c r="C79" s="76"/>
      <c r="D79" s="76"/>
      <c r="E79" s="78"/>
      <c r="F79" s="74"/>
      <c r="G79" s="83"/>
      <c r="H79" s="76"/>
      <c r="I79" s="76"/>
      <c r="J79" s="76"/>
    </row>
    <row r="80" ht="20.1" customHeight="1" spans="1:10">
      <c r="A80" s="74"/>
      <c r="B80" s="74"/>
      <c r="C80" s="76"/>
      <c r="D80" s="76"/>
      <c r="E80" s="78"/>
      <c r="F80" s="74"/>
      <c r="G80" s="83"/>
      <c r="H80" s="76"/>
      <c r="I80" s="76"/>
      <c r="J80" s="76"/>
    </row>
    <row r="81" ht="20.1" customHeight="1" spans="1:10">
      <c r="A81" s="119" t="s">
        <v>223</v>
      </c>
      <c r="B81" s="74" t="s">
        <v>224</v>
      </c>
      <c r="C81" s="76">
        <f>SUM(C82:C83)</f>
        <v>0</v>
      </c>
      <c r="D81" s="76"/>
      <c r="E81" s="78"/>
      <c r="F81" s="74"/>
      <c r="G81" s="83"/>
      <c r="H81" s="76"/>
      <c r="I81" s="76"/>
      <c r="J81" s="76"/>
    </row>
    <row r="82" ht="20.1" customHeight="1" spans="1:10">
      <c r="A82" s="119" t="s">
        <v>225</v>
      </c>
      <c r="B82" s="74" t="s">
        <v>226</v>
      </c>
      <c r="C82" s="76"/>
      <c r="D82" s="76"/>
      <c r="E82" s="78"/>
      <c r="F82" s="74"/>
      <c r="G82" s="83"/>
      <c r="H82" s="76"/>
      <c r="I82" s="76"/>
      <c r="J82" s="76"/>
    </row>
    <row r="83" ht="20.1" customHeight="1" spans="1:10">
      <c r="A83" s="119" t="s">
        <v>227</v>
      </c>
      <c r="B83" s="74" t="s">
        <v>228</v>
      </c>
      <c r="C83" s="76"/>
      <c r="D83" s="76"/>
      <c r="E83" s="78"/>
      <c r="F83" s="74"/>
      <c r="G83" s="83"/>
      <c r="H83" s="76"/>
      <c r="I83" s="76"/>
      <c r="J83" s="76"/>
    </row>
    <row r="84" ht="20.1" customHeight="1" spans="1:10">
      <c r="A84" s="119" t="s">
        <v>229</v>
      </c>
      <c r="B84" s="74" t="s">
        <v>230</v>
      </c>
      <c r="C84" s="76"/>
      <c r="D84" s="76"/>
      <c r="E84" s="78"/>
      <c r="F84" s="74"/>
      <c r="G84" s="83"/>
      <c r="H84" s="76"/>
      <c r="I84" s="76"/>
      <c r="J84" s="76"/>
    </row>
    <row r="85" ht="20.1" customHeight="1" spans="1:10">
      <c r="A85" s="74" t="s">
        <v>231</v>
      </c>
      <c r="B85" s="81" t="s">
        <v>232</v>
      </c>
      <c r="C85" s="76">
        <v>5615</v>
      </c>
      <c r="D85" s="76">
        <v>33210</v>
      </c>
      <c r="E85" s="78">
        <f t="shared" ref="E85:E88" si="4">D85/C85</f>
        <v>5.91451469278718</v>
      </c>
      <c r="F85" s="74"/>
      <c r="G85" s="83"/>
      <c r="H85" s="76"/>
      <c r="I85" s="76"/>
      <c r="J85" s="76"/>
    </row>
    <row r="86" ht="20.1" customHeight="1" spans="1:10">
      <c r="A86" s="74" t="s">
        <v>233</v>
      </c>
      <c r="B86" s="81" t="s">
        <v>234</v>
      </c>
      <c r="C86" s="76">
        <f>SUM(C87:C89)</f>
        <v>425</v>
      </c>
      <c r="D86" s="76">
        <f>SUM(D87:D89)</f>
        <v>425</v>
      </c>
      <c r="E86" s="78">
        <f t="shared" si="4"/>
        <v>1</v>
      </c>
      <c r="F86" s="119" t="s">
        <v>235</v>
      </c>
      <c r="G86" s="83" t="s">
        <v>236</v>
      </c>
      <c r="H86" s="76"/>
      <c r="I86" s="76"/>
      <c r="J86" s="76"/>
    </row>
    <row r="87" ht="20.1" customHeight="1" spans="1:10">
      <c r="A87" s="74" t="s">
        <v>237</v>
      </c>
      <c r="B87" s="81" t="s">
        <v>238</v>
      </c>
      <c r="C87" s="76"/>
      <c r="D87" s="76"/>
      <c r="E87" s="78"/>
      <c r="F87" s="74" t="s">
        <v>239</v>
      </c>
      <c r="G87" s="79" t="s">
        <v>240</v>
      </c>
      <c r="H87" s="76"/>
      <c r="I87" s="80">
        <v>16919</v>
      </c>
      <c r="J87" s="78"/>
    </row>
    <row r="88" ht="20.1" customHeight="1" spans="1:10">
      <c r="A88" s="74" t="s">
        <v>241</v>
      </c>
      <c r="B88" s="81" t="s">
        <v>242</v>
      </c>
      <c r="C88" s="76">
        <v>425</v>
      </c>
      <c r="D88" s="76">
        <v>425</v>
      </c>
      <c r="E88" s="78">
        <f t="shared" si="4"/>
        <v>1</v>
      </c>
      <c r="F88" s="74" t="s">
        <v>243</v>
      </c>
      <c r="G88" s="92" t="s">
        <v>244</v>
      </c>
      <c r="H88" s="76"/>
      <c r="I88" s="76"/>
      <c r="J88" s="76"/>
    </row>
    <row r="89" ht="20.1" customHeight="1" spans="1:10">
      <c r="A89" s="74" t="s">
        <v>245</v>
      </c>
      <c r="B89" s="81" t="s">
        <v>246</v>
      </c>
      <c r="C89" s="76"/>
      <c r="D89" s="76"/>
      <c r="E89" s="78"/>
      <c r="F89" s="74" t="s">
        <v>247</v>
      </c>
      <c r="G89" s="92" t="s">
        <v>248</v>
      </c>
      <c r="H89" s="76"/>
      <c r="I89" s="76"/>
      <c r="J89" s="76"/>
    </row>
    <row r="90" ht="20.1" customHeight="1" spans="1:10">
      <c r="A90" s="74" t="s">
        <v>249</v>
      </c>
      <c r="B90" s="81" t="s">
        <v>250</v>
      </c>
      <c r="C90" s="76"/>
      <c r="D90" s="76"/>
      <c r="E90" s="78"/>
      <c r="F90" s="74" t="s">
        <v>251</v>
      </c>
      <c r="G90" s="81" t="s">
        <v>252</v>
      </c>
      <c r="H90" s="85">
        <v>4924</v>
      </c>
      <c r="I90" s="76">
        <v>4924</v>
      </c>
      <c r="J90" s="78">
        <f>I90/H90</f>
        <v>1</v>
      </c>
    </row>
    <row r="91" ht="20.1" customHeight="1" spans="1:10">
      <c r="A91" s="74" t="s">
        <v>253</v>
      </c>
      <c r="B91" s="81" t="s">
        <v>254</v>
      </c>
      <c r="C91" s="76">
        <v>0</v>
      </c>
      <c r="D91" s="76">
        <v>4900</v>
      </c>
      <c r="E91" s="78"/>
      <c r="F91" s="74" t="s">
        <v>255</v>
      </c>
      <c r="G91" s="81" t="s">
        <v>256</v>
      </c>
      <c r="H91" s="85"/>
      <c r="I91" s="76"/>
      <c r="J91" s="76"/>
    </row>
    <row r="92" ht="20.1" customHeight="1" spans="1:10">
      <c r="A92" s="119" t="s">
        <v>257</v>
      </c>
      <c r="B92" s="81" t="s">
        <v>258</v>
      </c>
      <c r="C92" s="76">
        <f>SUM(C93:C96)</f>
        <v>0</v>
      </c>
      <c r="D92" s="76"/>
      <c r="E92" s="78"/>
      <c r="F92" s="119" t="s">
        <v>259</v>
      </c>
      <c r="G92" s="81" t="s">
        <v>260</v>
      </c>
      <c r="H92" s="76">
        <f>SUM(H93:H96)</f>
        <v>0</v>
      </c>
      <c r="I92" s="76">
        <f>SUM(I93:I96)</f>
        <v>0</v>
      </c>
      <c r="J92" s="76"/>
    </row>
    <row r="93" ht="20.1" customHeight="1" spans="1:10">
      <c r="A93" s="119" t="s">
        <v>261</v>
      </c>
      <c r="B93" s="81" t="s">
        <v>262</v>
      </c>
      <c r="C93" s="76"/>
      <c r="D93" s="76"/>
      <c r="E93" s="78"/>
      <c r="F93" s="119" t="s">
        <v>263</v>
      </c>
      <c r="G93" s="81" t="s">
        <v>264</v>
      </c>
      <c r="H93" s="76"/>
      <c r="I93" s="76"/>
      <c r="J93" s="76"/>
    </row>
    <row r="94" ht="20.1" customHeight="1" spans="1:10">
      <c r="A94" s="119" t="s">
        <v>265</v>
      </c>
      <c r="B94" s="81" t="s">
        <v>266</v>
      </c>
      <c r="C94" s="76"/>
      <c r="D94" s="76"/>
      <c r="E94" s="78"/>
      <c r="F94" s="119" t="s">
        <v>267</v>
      </c>
      <c r="G94" s="81" t="s">
        <v>268</v>
      </c>
      <c r="H94" s="76"/>
      <c r="I94" s="76"/>
      <c r="J94" s="76"/>
    </row>
    <row r="95" ht="20.1" customHeight="1" spans="1:10">
      <c r="A95" s="119" t="s">
        <v>269</v>
      </c>
      <c r="B95" s="81" t="s">
        <v>270</v>
      </c>
      <c r="C95" s="76"/>
      <c r="D95" s="76"/>
      <c r="E95" s="78"/>
      <c r="F95" s="119" t="s">
        <v>271</v>
      </c>
      <c r="G95" s="81" t="s">
        <v>272</v>
      </c>
      <c r="H95" s="76"/>
      <c r="I95" s="76"/>
      <c r="J95" s="76"/>
    </row>
    <row r="96" ht="20.1" customHeight="1" spans="1:10">
      <c r="A96" s="119" t="s">
        <v>273</v>
      </c>
      <c r="B96" s="81" t="s">
        <v>274</v>
      </c>
      <c r="C96" s="76"/>
      <c r="D96" s="76"/>
      <c r="E96" s="78"/>
      <c r="F96" s="119" t="s">
        <v>275</v>
      </c>
      <c r="G96" s="81" t="s">
        <v>276</v>
      </c>
      <c r="H96" s="76"/>
      <c r="I96" s="76"/>
      <c r="J96" s="76"/>
    </row>
    <row r="97" ht="20.1" customHeight="1" spans="1:10">
      <c r="A97" s="74" t="s">
        <v>277</v>
      </c>
      <c r="B97" s="81" t="s">
        <v>278</v>
      </c>
      <c r="C97" s="76"/>
      <c r="D97" s="76">
        <v>700</v>
      </c>
      <c r="E97" s="78"/>
      <c r="F97" s="119" t="s">
        <v>279</v>
      </c>
      <c r="G97" s="74" t="s">
        <v>280</v>
      </c>
      <c r="H97" s="76"/>
      <c r="I97" s="76"/>
      <c r="J97" s="76"/>
    </row>
    <row r="98" ht="20.1" customHeight="1" spans="1:10">
      <c r="A98" s="119" t="s">
        <v>281</v>
      </c>
      <c r="B98" s="74" t="s">
        <v>282</v>
      </c>
      <c r="C98" s="76"/>
      <c r="D98" s="76"/>
      <c r="E98" s="78"/>
      <c r="F98" s="74" t="s">
        <v>283</v>
      </c>
      <c r="G98" s="79" t="s">
        <v>284</v>
      </c>
      <c r="H98" s="76"/>
      <c r="I98" s="76">
        <f>3353-7</f>
        <v>3346</v>
      </c>
      <c r="J98" s="76"/>
    </row>
    <row r="99" ht="20.1" customHeight="1" spans="1:10">
      <c r="A99" s="74"/>
      <c r="B99" s="74"/>
      <c r="C99" s="76"/>
      <c r="D99" s="76"/>
      <c r="E99" s="78"/>
      <c r="F99" s="74"/>
      <c r="G99" s="79"/>
      <c r="H99" s="76"/>
      <c r="I99" s="76"/>
      <c r="J99" s="76"/>
    </row>
    <row r="100" ht="20.1" customHeight="1" spans="1:10">
      <c r="A100" s="74"/>
      <c r="B100" s="74"/>
      <c r="C100" s="76"/>
      <c r="D100" s="76"/>
      <c r="E100" s="78"/>
      <c r="F100" s="74"/>
      <c r="G100" s="79"/>
      <c r="H100" s="76"/>
      <c r="I100" s="76"/>
      <c r="J100" s="76"/>
    </row>
    <row r="101" ht="20.1" customHeight="1" spans="1:10">
      <c r="A101" s="74"/>
      <c r="B101" s="81"/>
      <c r="C101" s="76"/>
      <c r="D101" s="76"/>
      <c r="E101" s="78"/>
      <c r="F101" s="74"/>
      <c r="G101" s="81"/>
      <c r="H101" s="76"/>
      <c r="I101" s="76"/>
      <c r="J101" s="76"/>
    </row>
    <row r="102" ht="20.1" customHeight="1" spans="1:10">
      <c r="A102" s="74"/>
      <c r="B102" s="81"/>
      <c r="C102" s="76"/>
      <c r="D102" s="76"/>
      <c r="E102" s="78"/>
      <c r="F102" s="74"/>
      <c r="G102" s="81"/>
      <c r="H102" s="76"/>
      <c r="I102" s="76"/>
      <c r="J102" s="76"/>
    </row>
    <row r="103" ht="20.1" customHeight="1" spans="1:10">
      <c r="A103" s="74">
        <v>0</v>
      </c>
      <c r="B103" s="93" t="s">
        <v>285</v>
      </c>
      <c r="C103" s="76">
        <f t="shared" ref="C103:I103" si="5">SUM(C7:C8)</f>
        <v>157284</v>
      </c>
      <c r="D103" s="76">
        <f t="shared" si="5"/>
        <v>208657</v>
      </c>
      <c r="E103" s="78">
        <f>D103/C103</f>
        <v>1.32662572162458</v>
      </c>
      <c r="F103" s="74"/>
      <c r="G103" s="93" t="s">
        <v>286</v>
      </c>
      <c r="H103" s="76">
        <f t="shared" si="5"/>
        <v>157284</v>
      </c>
      <c r="I103" s="76">
        <f t="shared" si="5"/>
        <v>208657</v>
      </c>
      <c r="J103" s="78">
        <f>I103/H103</f>
        <v>1.32662572162458</v>
      </c>
    </row>
    <row r="104" spans="9:9">
      <c r="I104" s="63">
        <f>I103-D103</f>
        <v>0</v>
      </c>
    </row>
  </sheetData>
  <mergeCells count="9">
    <mergeCell ref="A2:J2"/>
    <mergeCell ref="A4:E4"/>
    <mergeCell ref="F4:J4"/>
    <mergeCell ref="D5:E5"/>
    <mergeCell ref="I5:J5"/>
    <mergeCell ref="A5:A6"/>
    <mergeCell ref="B5:B6"/>
    <mergeCell ref="F5:F6"/>
    <mergeCell ref="G5:G6"/>
  </mergeCells>
  <conditionalFormatting sqref="A3:A65535">
    <cfRule type="duplicateValues" dxfId="0" priority="2"/>
  </conditionalFormatting>
  <conditionalFormatting sqref="F3:F65535">
    <cfRule type="duplicateValues" dxfId="0" priority="1"/>
  </conditionalFormatting>
  <printOptions horizontalCentered="1"/>
  <pageMargins left="0.471527777777778" right="0.471527777777778" top="0.590277777777778" bottom="0.471527777777778" header="0.313888888888889" footer="0.313888888888889"/>
  <pageSetup paperSize="9" scale="76" fitToHeight="0" orientation="landscape"/>
  <headerFooter/>
  <ignoredErrors>
    <ignoredError sqref="D56"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0"/>
  <sheetViews>
    <sheetView showGridLines="0" showZeros="0" zoomScale="90" zoomScaleNormal="90" topLeftCell="B1" workbookViewId="0">
      <pane ySplit="6" topLeftCell="A245" activePane="bottomLeft" state="frozen"/>
      <selection/>
      <selection pane="bottomLeft" activeCell="D251" sqref="D251"/>
    </sheetView>
  </sheetViews>
  <sheetFormatPr defaultColWidth="9.81666666666667" defaultRowHeight="13.5"/>
  <cols>
    <col min="1" max="1" width="11.6" style="20" customWidth="1"/>
    <col min="2" max="2" width="60.55" style="18" customWidth="1"/>
    <col min="3" max="3" width="16.0916666666667" style="20" customWidth="1"/>
    <col min="4" max="6" width="11.6" style="20" customWidth="1"/>
    <col min="7" max="7" width="61.7833333333333" style="18" customWidth="1"/>
    <col min="8" max="8" width="16.0916666666667" style="20" customWidth="1"/>
    <col min="9" max="10" width="11.6" style="20" customWidth="1"/>
    <col min="11" max="16384" width="9.81666666666667" style="20"/>
  </cols>
  <sheetData>
    <row r="1" s="16" customFormat="1" ht="14.25" spans="1:3">
      <c r="A1" s="21" t="s">
        <v>287</v>
      </c>
      <c r="C1" s="22"/>
    </row>
    <row r="2" s="17" customFormat="1" ht="22.5" spans="2:10">
      <c r="B2" s="23" t="s">
        <v>288</v>
      </c>
      <c r="C2" s="24"/>
      <c r="D2" s="24"/>
      <c r="E2" s="24"/>
      <c r="F2" s="24"/>
      <c r="G2" s="23"/>
      <c r="H2" s="24"/>
      <c r="I2" s="24"/>
      <c r="J2" s="24"/>
    </row>
    <row r="3" ht="14.25" customHeight="1" spans="10:10">
      <c r="J3" s="47" t="s">
        <v>2</v>
      </c>
    </row>
    <row r="4" ht="27.9" customHeight="1" spans="1:10">
      <c r="A4" s="25" t="s">
        <v>62</v>
      </c>
      <c r="B4" s="26"/>
      <c r="C4" s="27"/>
      <c r="D4" s="27"/>
      <c r="E4" s="28"/>
      <c r="F4" s="25" t="s">
        <v>63</v>
      </c>
      <c r="G4" s="26"/>
      <c r="H4" s="27"/>
      <c r="I4" s="27"/>
      <c r="J4" s="28"/>
    </row>
    <row r="5" s="18" customFormat="1" ht="19.5" customHeight="1" spans="1:10">
      <c r="A5" s="29" t="s">
        <v>64</v>
      </c>
      <c r="B5" s="30" t="s">
        <v>65</v>
      </c>
      <c r="C5" s="30" t="s">
        <v>66</v>
      </c>
      <c r="D5" s="31" t="s">
        <v>4</v>
      </c>
      <c r="E5" s="32"/>
      <c r="F5" s="29" t="s">
        <v>64</v>
      </c>
      <c r="G5" s="30" t="s">
        <v>65</v>
      </c>
      <c r="H5" s="30" t="s">
        <v>66</v>
      </c>
      <c r="I5" s="31" t="s">
        <v>4</v>
      </c>
      <c r="J5" s="32"/>
    </row>
    <row r="6" s="18" customFormat="1" ht="60" customHeight="1" spans="1:10">
      <c r="A6" s="33"/>
      <c r="B6" s="30"/>
      <c r="C6" s="30" t="s">
        <v>67</v>
      </c>
      <c r="D6" s="34" t="s">
        <v>4</v>
      </c>
      <c r="E6" s="34" t="s">
        <v>68</v>
      </c>
      <c r="F6" s="33"/>
      <c r="G6" s="30"/>
      <c r="H6" s="30" t="s">
        <v>67</v>
      </c>
      <c r="I6" s="34" t="s">
        <v>4</v>
      </c>
      <c r="J6" s="34" t="s">
        <v>68</v>
      </c>
    </row>
    <row r="7" ht="20.1" customHeight="1" spans="1:10">
      <c r="A7" s="35" t="s">
        <v>289</v>
      </c>
      <c r="B7" s="36" t="s">
        <v>290</v>
      </c>
      <c r="C7" s="37"/>
      <c r="D7" s="37"/>
      <c r="E7" s="37"/>
      <c r="F7" s="38">
        <v>207</v>
      </c>
      <c r="G7" s="36" t="s">
        <v>291</v>
      </c>
      <c r="H7" s="39">
        <f>SUM(H8,H14,H20)</f>
        <v>0</v>
      </c>
      <c r="I7" s="39">
        <f>SUM(I8,I14,I20)</f>
        <v>1</v>
      </c>
      <c r="J7" s="48"/>
    </row>
    <row r="8" ht="20.1" customHeight="1" spans="1:10">
      <c r="A8" s="35" t="s">
        <v>292</v>
      </c>
      <c r="B8" s="36" t="s">
        <v>293</v>
      </c>
      <c r="C8" s="37"/>
      <c r="D8" s="37"/>
      <c r="E8" s="37"/>
      <c r="F8" s="38">
        <v>20707</v>
      </c>
      <c r="G8" s="40" t="s">
        <v>294</v>
      </c>
      <c r="H8" s="39"/>
      <c r="I8" s="39">
        <f>SUM(I9:I13)</f>
        <v>1</v>
      </c>
      <c r="J8" s="48"/>
    </row>
    <row r="9" ht="20.1" customHeight="1" spans="1:10">
      <c r="A9" s="35" t="s">
        <v>295</v>
      </c>
      <c r="B9" s="36" t="s">
        <v>296</v>
      </c>
      <c r="C9" s="37"/>
      <c r="D9" s="37"/>
      <c r="E9" s="37"/>
      <c r="F9" s="38">
        <v>2070701</v>
      </c>
      <c r="G9" s="40" t="s">
        <v>297</v>
      </c>
      <c r="H9" s="39"/>
      <c r="I9" s="39"/>
      <c r="J9" s="39"/>
    </row>
    <row r="10" ht="20.1" customHeight="1" spans="1:10">
      <c r="A10" s="35" t="s">
        <v>298</v>
      </c>
      <c r="B10" s="36" t="s">
        <v>299</v>
      </c>
      <c r="C10" s="37"/>
      <c r="D10" s="37"/>
      <c r="E10" s="37"/>
      <c r="F10" s="38">
        <v>2070702</v>
      </c>
      <c r="G10" s="40" t="s">
        <v>300</v>
      </c>
      <c r="H10" s="39"/>
      <c r="I10" s="39"/>
      <c r="J10" s="39"/>
    </row>
    <row r="11" ht="20.1" customHeight="1" spans="1:10">
      <c r="A11" s="35" t="s">
        <v>301</v>
      </c>
      <c r="B11" s="36" t="s">
        <v>302</v>
      </c>
      <c r="C11" s="37"/>
      <c r="D11" s="37"/>
      <c r="E11" s="37"/>
      <c r="F11" s="38">
        <v>2070703</v>
      </c>
      <c r="G11" s="40" t="s">
        <v>303</v>
      </c>
      <c r="H11" s="39"/>
      <c r="I11" s="39"/>
      <c r="J11" s="39"/>
    </row>
    <row r="12" ht="20.1" customHeight="1" spans="1:10">
      <c r="A12" s="35" t="s">
        <v>304</v>
      </c>
      <c r="B12" s="36" t="s">
        <v>305</v>
      </c>
      <c r="C12" s="41">
        <f>SUM(C13:C17)</f>
        <v>0</v>
      </c>
      <c r="D12" s="37"/>
      <c r="E12" s="37"/>
      <c r="F12" s="38">
        <v>2070704</v>
      </c>
      <c r="G12" s="40" t="s">
        <v>306</v>
      </c>
      <c r="H12" s="39"/>
      <c r="I12" s="39"/>
      <c r="J12" s="39"/>
    </row>
    <row r="13" ht="20.1" customHeight="1" spans="1:10">
      <c r="A13" s="35" t="s">
        <v>307</v>
      </c>
      <c r="B13" s="42" t="s">
        <v>308</v>
      </c>
      <c r="C13" s="41"/>
      <c r="D13" s="37"/>
      <c r="E13" s="37"/>
      <c r="F13" s="38">
        <v>2070799</v>
      </c>
      <c r="G13" s="40" t="s">
        <v>309</v>
      </c>
      <c r="H13" s="39"/>
      <c r="I13" s="39">
        <v>1</v>
      </c>
      <c r="J13" s="48"/>
    </row>
    <row r="14" ht="20.1" customHeight="1" spans="1:10">
      <c r="A14" s="35" t="s">
        <v>310</v>
      </c>
      <c r="B14" s="42" t="s">
        <v>311</v>
      </c>
      <c r="C14" s="41"/>
      <c r="D14" s="37"/>
      <c r="E14" s="37"/>
      <c r="F14" s="38">
        <v>20709</v>
      </c>
      <c r="G14" s="40" t="s">
        <v>312</v>
      </c>
      <c r="H14" s="39">
        <f>SUM(H15:H19)</f>
        <v>0</v>
      </c>
      <c r="I14" s="39">
        <v>0</v>
      </c>
      <c r="J14" s="39"/>
    </row>
    <row r="15" ht="20.1" customHeight="1" spans="1:10">
      <c r="A15" s="35" t="s">
        <v>313</v>
      </c>
      <c r="B15" s="42" t="s">
        <v>314</v>
      </c>
      <c r="C15" s="41"/>
      <c r="D15" s="37"/>
      <c r="E15" s="37"/>
      <c r="F15" s="38">
        <v>2070901</v>
      </c>
      <c r="G15" s="40" t="s">
        <v>315</v>
      </c>
      <c r="H15" s="39"/>
      <c r="I15" s="39"/>
      <c r="J15" s="39"/>
    </row>
    <row r="16" ht="20.1" customHeight="1" spans="1:10">
      <c r="A16" s="35" t="s">
        <v>316</v>
      </c>
      <c r="B16" s="42" t="s">
        <v>317</v>
      </c>
      <c r="C16" s="41"/>
      <c r="D16" s="37"/>
      <c r="E16" s="37"/>
      <c r="F16" s="38">
        <v>2070902</v>
      </c>
      <c r="G16" s="40" t="s">
        <v>318</v>
      </c>
      <c r="H16" s="39"/>
      <c r="I16" s="39"/>
      <c r="J16" s="39"/>
    </row>
    <row r="17" ht="20.1" customHeight="1" spans="1:10">
      <c r="A17" s="35" t="s">
        <v>319</v>
      </c>
      <c r="B17" s="42" t="s">
        <v>320</v>
      </c>
      <c r="C17" s="37"/>
      <c r="D17" s="37"/>
      <c r="E17" s="37"/>
      <c r="F17" s="38">
        <v>2070903</v>
      </c>
      <c r="G17" s="40" t="s">
        <v>321</v>
      </c>
      <c r="H17" s="39"/>
      <c r="I17" s="39"/>
      <c r="J17" s="39"/>
    </row>
    <row r="18" ht="20.1" customHeight="1" spans="1:10">
      <c r="A18" s="35" t="s">
        <v>322</v>
      </c>
      <c r="B18" s="36" t="s">
        <v>323</v>
      </c>
      <c r="C18" s="37"/>
      <c r="D18" s="37"/>
      <c r="E18" s="37"/>
      <c r="F18" s="38">
        <v>2070904</v>
      </c>
      <c r="G18" s="40" t="s">
        <v>324</v>
      </c>
      <c r="H18" s="39"/>
      <c r="I18" s="39"/>
      <c r="J18" s="39"/>
    </row>
    <row r="19" ht="20.1" customHeight="1" spans="1:10">
      <c r="A19" s="35" t="s">
        <v>325</v>
      </c>
      <c r="B19" s="36" t="s">
        <v>326</v>
      </c>
      <c r="C19" s="37">
        <f>SUM(C20:C21)</f>
        <v>0</v>
      </c>
      <c r="D19" s="37"/>
      <c r="E19" s="37"/>
      <c r="F19" s="38">
        <v>2070999</v>
      </c>
      <c r="G19" s="40" t="s">
        <v>327</v>
      </c>
      <c r="H19" s="39"/>
      <c r="I19" s="39"/>
      <c r="J19" s="39"/>
    </row>
    <row r="20" ht="20.1" customHeight="1" spans="1:10">
      <c r="A20" s="35" t="s">
        <v>328</v>
      </c>
      <c r="B20" s="42" t="s">
        <v>329</v>
      </c>
      <c r="C20" s="41"/>
      <c r="D20" s="37"/>
      <c r="E20" s="37"/>
      <c r="F20" s="38">
        <v>20710</v>
      </c>
      <c r="G20" s="40" t="s">
        <v>330</v>
      </c>
      <c r="H20" s="39">
        <f>SUM(H21:H22)</f>
        <v>0</v>
      </c>
      <c r="I20" s="39"/>
      <c r="J20" s="39"/>
    </row>
    <row r="21" ht="20.1" customHeight="1" spans="1:10">
      <c r="A21" s="35" t="s">
        <v>331</v>
      </c>
      <c r="B21" s="42" t="s">
        <v>332</v>
      </c>
      <c r="C21" s="41"/>
      <c r="D21" s="37"/>
      <c r="E21" s="37"/>
      <c r="F21" s="38">
        <v>2071001</v>
      </c>
      <c r="G21" s="43" t="s">
        <v>333</v>
      </c>
      <c r="H21" s="39"/>
      <c r="I21" s="39"/>
      <c r="J21" s="39"/>
    </row>
    <row r="22" ht="20.1" customHeight="1" spans="1:10">
      <c r="A22" s="35" t="s">
        <v>334</v>
      </c>
      <c r="B22" s="36" t="s">
        <v>335</v>
      </c>
      <c r="C22" s="37"/>
      <c r="D22" s="37"/>
      <c r="E22" s="37"/>
      <c r="F22" s="38">
        <v>2071099</v>
      </c>
      <c r="G22" s="43" t="s">
        <v>336</v>
      </c>
      <c r="H22" s="39"/>
      <c r="I22" s="39"/>
      <c r="J22" s="39"/>
    </row>
    <row r="23" ht="20.1" customHeight="1" spans="1:10">
      <c r="A23" s="35" t="s">
        <v>337</v>
      </c>
      <c r="B23" s="36" t="s">
        <v>338</v>
      </c>
      <c r="C23" s="37"/>
      <c r="D23" s="37"/>
      <c r="E23" s="37"/>
      <c r="F23" s="38">
        <v>208</v>
      </c>
      <c r="G23" s="36" t="s">
        <v>339</v>
      </c>
      <c r="H23" s="39">
        <f>SUM(H24,H28,H32)</f>
        <v>0</v>
      </c>
      <c r="I23" s="39">
        <f>SUM(I24,I28,I32)</f>
        <v>0</v>
      </c>
      <c r="J23" s="48"/>
    </row>
    <row r="24" ht="20.1" customHeight="1" spans="1:10">
      <c r="A24" s="35" t="s">
        <v>340</v>
      </c>
      <c r="B24" s="36" t="s">
        <v>341</v>
      </c>
      <c r="C24" s="37"/>
      <c r="D24" s="37"/>
      <c r="E24" s="37"/>
      <c r="F24" s="38">
        <v>20822</v>
      </c>
      <c r="G24" s="40" t="s">
        <v>342</v>
      </c>
      <c r="H24" s="39">
        <f>SUM(H25:H27)</f>
        <v>0</v>
      </c>
      <c r="I24" s="39">
        <f>SUM(I25:I27)</f>
        <v>0</v>
      </c>
      <c r="J24" s="48"/>
    </row>
    <row r="25" ht="20.1" customHeight="1" spans="1:10">
      <c r="A25" s="35" t="s">
        <v>343</v>
      </c>
      <c r="B25" s="36" t="s">
        <v>344</v>
      </c>
      <c r="C25" s="37"/>
      <c r="D25" s="37"/>
      <c r="E25" s="37"/>
      <c r="F25" s="38">
        <v>2082201</v>
      </c>
      <c r="G25" s="40" t="s">
        <v>345</v>
      </c>
      <c r="H25" s="39"/>
      <c r="I25" s="39"/>
      <c r="J25" s="48"/>
    </row>
    <row r="26" ht="20.1" customHeight="1" spans="1:10">
      <c r="A26" s="35" t="s">
        <v>346</v>
      </c>
      <c r="B26" s="36" t="s">
        <v>347</v>
      </c>
      <c r="C26" s="37"/>
      <c r="D26" s="37"/>
      <c r="E26" s="37"/>
      <c r="F26" s="38">
        <v>2082202</v>
      </c>
      <c r="G26" s="40" t="s">
        <v>348</v>
      </c>
      <c r="H26" s="39"/>
      <c r="I26" s="39"/>
      <c r="J26" s="39"/>
    </row>
    <row r="27" ht="20.1" customHeight="1" spans="1:10">
      <c r="A27" s="35" t="s">
        <v>349</v>
      </c>
      <c r="B27" s="36" t="s">
        <v>350</v>
      </c>
      <c r="C27" s="37">
        <f>SUM(C28:C32)</f>
        <v>0</v>
      </c>
      <c r="D27" s="37"/>
      <c r="E27" s="37"/>
      <c r="F27" s="38">
        <v>2082299</v>
      </c>
      <c r="G27" s="40" t="s">
        <v>351</v>
      </c>
      <c r="H27" s="39"/>
      <c r="I27" s="39"/>
      <c r="J27" s="39"/>
    </row>
    <row r="28" ht="20.1" customHeight="1" spans="1:10">
      <c r="A28" s="121" t="s">
        <v>352</v>
      </c>
      <c r="B28" s="42" t="s">
        <v>353</v>
      </c>
      <c r="C28" s="41"/>
      <c r="D28" s="37"/>
      <c r="E28" s="37"/>
      <c r="F28" s="38">
        <v>20823</v>
      </c>
      <c r="G28" s="40" t="s">
        <v>354</v>
      </c>
      <c r="H28" s="39">
        <f>SUM(H29:H31)</f>
        <v>0</v>
      </c>
      <c r="I28" s="39"/>
      <c r="J28" s="39"/>
    </row>
    <row r="29" ht="20.1" customHeight="1" spans="1:10">
      <c r="A29" s="121" t="s">
        <v>355</v>
      </c>
      <c r="B29" s="42" t="s">
        <v>356</v>
      </c>
      <c r="C29" s="41"/>
      <c r="D29" s="37"/>
      <c r="E29" s="37"/>
      <c r="F29" s="38">
        <v>2082301</v>
      </c>
      <c r="G29" s="40" t="s">
        <v>345</v>
      </c>
      <c r="H29" s="39"/>
      <c r="I29" s="39"/>
      <c r="J29" s="39"/>
    </row>
    <row r="30" ht="20.1" customHeight="1" spans="1:10">
      <c r="A30" s="35" t="s">
        <v>357</v>
      </c>
      <c r="B30" s="42" t="s">
        <v>358</v>
      </c>
      <c r="C30" s="41"/>
      <c r="D30" s="37"/>
      <c r="E30" s="37"/>
      <c r="F30" s="38">
        <v>2082302</v>
      </c>
      <c r="G30" s="40" t="s">
        <v>348</v>
      </c>
      <c r="H30" s="39"/>
      <c r="I30" s="39"/>
      <c r="J30" s="39"/>
    </row>
    <row r="31" ht="20.1" customHeight="1" spans="1:10">
      <c r="A31" s="35" t="s">
        <v>359</v>
      </c>
      <c r="B31" s="42" t="s">
        <v>360</v>
      </c>
      <c r="C31" s="41"/>
      <c r="D31" s="37"/>
      <c r="E31" s="37"/>
      <c r="F31" s="38">
        <v>2082399</v>
      </c>
      <c r="G31" s="44" t="s">
        <v>361</v>
      </c>
      <c r="H31" s="39"/>
      <c r="I31" s="39"/>
      <c r="J31" s="39"/>
    </row>
    <row r="32" ht="20.1" customHeight="1" spans="1:10">
      <c r="A32" s="35" t="s">
        <v>362</v>
      </c>
      <c r="B32" s="42" t="s">
        <v>363</v>
      </c>
      <c r="C32" s="41"/>
      <c r="D32" s="37"/>
      <c r="E32" s="37"/>
      <c r="F32" s="38">
        <v>20829</v>
      </c>
      <c r="G32" s="40" t="s">
        <v>364</v>
      </c>
      <c r="H32" s="39">
        <f>SUM(H33:H34)</f>
        <v>0</v>
      </c>
      <c r="I32" s="39"/>
      <c r="J32" s="39"/>
    </row>
    <row r="33" ht="20.1" customHeight="1" spans="1:10">
      <c r="A33" s="35" t="s">
        <v>365</v>
      </c>
      <c r="B33" s="36" t="s">
        <v>366</v>
      </c>
      <c r="C33" s="37"/>
      <c r="D33" s="37"/>
      <c r="E33" s="37"/>
      <c r="F33" s="38">
        <v>2082901</v>
      </c>
      <c r="G33" s="43" t="s">
        <v>348</v>
      </c>
      <c r="H33" s="39"/>
      <c r="I33" s="39"/>
      <c r="J33" s="39"/>
    </row>
    <row r="34" ht="20.1" customHeight="1" spans="1:10">
      <c r="A34" s="35" t="s">
        <v>367</v>
      </c>
      <c r="B34" s="42" t="s">
        <v>368</v>
      </c>
      <c r="C34" s="41">
        <f>SUM(C35:C37,C41:C46,C49:C50)</f>
        <v>0</v>
      </c>
      <c r="D34" s="37"/>
      <c r="E34" s="37"/>
      <c r="F34" s="38">
        <v>2082999</v>
      </c>
      <c r="G34" s="43" t="s">
        <v>369</v>
      </c>
      <c r="H34" s="39"/>
      <c r="I34" s="39"/>
      <c r="J34" s="39"/>
    </row>
    <row r="35" ht="38" customHeight="1" spans="1:10">
      <c r="A35" s="121" t="s">
        <v>370</v>
      </c>
      <c r="B35" s="45" t="s">
        <v>371</v>
      </c>
      <c r="C35" s="41"/>
      <c r="D35" s="37"/>
      <c r="E35" s="37"/>
      <c r="F35" s="38">
        <v>211</v>
      </c>
      <c r="G35" s="36" t="s">
        <v>372</v>
      </c>
      <c r="H35" s="39">
        <f>SUM(H36,H41)</f>
        <v>0</v>
      </c>
      <c r="I35" s="39"/>
      <c r="J35" s="39"/>
    </row>
    <row r="36" ht="20.1" customHeight="1" spans="1:10">
      <c r="A36" s="121" t="s">
        <v>373</v>
      </c>
      <c r="B36" s="45" t="s">
        <v>374</v>
      </c>
      <c r="C36" s="41"/>
      <c r="D36" s="37"/>
      <c r="E36" s="37"/>
      <c r="F36" s="38">
        <v>21160</v>
      </c>
      <c r="G36" s="36" t="s">
        <v>375</v>
      </c>
      <c r="H36" s="39">
        <f>SUM(H37:H40)</f>
        <v>0</v>
      </c>
      <c r="I36" s="39"/>
      <c r="J36" s="39"/>
    </row>
    <row r="37" ht="20.1" customHeight="1" spans="1:10">
      <c r="A37" s="121" t="s">
        <v>376</v>
      </c>
      <c r="B37" s="45" t="s">
        <v>377</v>
      </c>
      <c r="C37" s="41">
        <f>SUM(C38:C40)</f>
        <v>0</v>
      </c>
      <c r="D37" s="37"/>
      <c r="E37" s="37"/>
      <c r="F37" s="38">
        <v>2116001</v>
      </c>
      <c r="G37" s="36" t="s">
        <v>378</v>
      </c>
      <c r="H37" s="39"/>
      <c r="I37" s="39"/>
      <c r="J37" s="39"/>
    </row>
    <row r="38" ht="20.1" customHeight="1" spans="1:10">
      <c r="A38" s="121" t="s">
        <v>379</v>
      </c>
      <c r="B38" s="45" t="s">
        <v>380</v>
      </c>
      <c r="C38" s="41"/>
      <c r="D38" s="37"/>
      <c r="E38" s="37"/>
      <c r="F38" s="38">
        <v>2116002</v>
      </c>
      <c r="G38" s="36" t="s">
        <v>381</v>
      </c>
      <c r="H38" s="39"/>
      <c r="I38" s="39"/>
      <c r="J38" s="39"/>
    </row>
    <row r="39" ht="20.1" customHeight="1" spans="1:10">
      <c r="A39" s="121" t="s">
        <v>382</v>
      </c>
      <c r="B39" s="40" t="s">
        <v>383</v>
      </c>
      <c r="C39" s="41"/>
      <c r="D39" s="37"/>
      <c r="E39" s="37"/>
      <c r="F39" s="38">
        <v>2116003</v>
      </c>
      <c r="G39" s="36" t="s">
        <v>384</v>
      </c>
      <c r="H39" s="39"/>
      <c r="I39" s="39"/>
      <c r="J39" s="39"/>
    </row>
    <row r="40" ht="20.1" customHeight="1" spans="1:10">
      <c r="A40" s="121" t="s">
        <v>385</v>
      </c>
      <c r="B40" s="40" t="s">
        <v>386</v>
      </c>
      <c r="C40" s="41"/>
      <c r="D40" s="37"/>
      <c r="E40" s="37"/>
      <c r="F40" s="38">
        <v>2116099</v>
      </c>
      <c r="G40" s="36" t="s">
        <v>387</v>
      </c>
      <c r="H40" s="39"/>
      <c r="I40" s="39"/>
      <c r="J40" s="39"/>
    </row>
    <row r="41" ht="20.1" customHeight="1" spans="1:10">
      <c r="A41" s="121" t="s">
        <v>388</v>
      </c>
      <c r="B41" s="45" t="s">
        <v>389</v>
      </c>
      <c r="C41" s="41"/>
      <c r="D41" s="37"/>
      <c r="E41" s="37"/>
      <c r="F41" s="38">
        <v>21161</v>
      </c>
      <c r="G41" s="36" t="s">
        <v>390</v>
      </c>
      <c r="H41" s="39">
        <f>SUM(H42:H45)</f>
        <v>0</v>
      </c>
      <c r="I41" s="39"/>
      <c r="J41" s="39"/>
    </row>
    <row r="42" ht="20.1" customHeight="1" spans="1:10">
      <c r="A42" s="121" t="s">
        <v>391</v>
      </c>
      <c r="B42" s="45" t="s">
        <v>392</v>
      </c>
      <c r="C42" s="41"/>
      <c r="D42" s="37"/>
      <c r="E42" s="37"/>
      <c r="F42" s="38">
        <v>2116101</v>
      </c>
      <c r="G42" s="36" t="s">
        <v>393</v>
      </c>
      <c r="H42" s="39"/>
      <c r="I42" s="39"/>
      <c r="J42" s="39"/>
    </row>
    <row r="43" ht="20.1" customHeight="1" spans="1:10">
      <c r="A43" s="121" t="s">
        <v>394</v>
      </c>
      <c r="B43" s="45" t="s">
        <v>395</v>
      </c>
      <c r="C43" s="41"/>
      <c r="D43" s="37"/>
      <c r="E43" s="37"/>
      <c r="F43" s="38">
        <v>2116102</v>
      </c>
      <c r="G43" s="36" t="s">
        <v>396</v>
      </c>
      <c r="H43" s="39"/>
      <c r="I43" s="39"/>
      <c r="J43" s="39"/>
    </row>
    <row r="44" ht="20.1" customHeight="1" spans="1:10">
      <c r="A44" s="121" t="s">
        <v>397</v>
      </c>
      <c r="B44" s="45" t="s">
        <v>398</v>
      </c>
      <c r="C44" s="41"/>
      <c r="D44" s="37"/>
      <c r="E44" s="37"/>
      <c r="F44" s="38">
        <v>2116103</v>
      </c>
      <c r="G44" s="36" t="s">
        <v>399</v>
      </c>
      <c r="H44" s="39"/>
      <c r="I44" s="39"/>
      <c r="J44" s="39"/>
    </row>
    <row r="45" ht="20.1" customHeight="1" spans="1:10">
      <c r="A45" s="121" t="s">
        <v>400</v>
      </c>
      <c r="B45" s="45" t="s">
        <v>401</v>
      </c>
      <c r="C45" s="41"/>
      <c r="D45" s="37"/>
      <c r="E45" s="37"/>
      <c r="F45" s="38">
        <v>2116104</v>
      </c>
      <c r="G45" s="36" t="s">
        <v>402</v>
      </c>
      <c r="H45" s="39"/>
      <c r="I45" s="39"/>
      <c r="J45" s="39"/>
    </row>
    <row r="46" ht="20.1" customHeight="1" spans="1:10">
      <c r="A46" s="121" t="s">
        <v>403</v>
      </c>
      <c r="B46" s="45" t="s">
        <v>404</v>
      </c>
      <c r="C46" s="41">
        <f>SUM(C47:C48)</f>
        <v>0</v>
      </c>
      <c r="D46" s="37"/>
      <c r="E46" s="37"/>
      <c r="F46" s="38">
        <v>212</v>
      </c>
      <c r="G46" s="36" t="s">
        <v>405</v>
      </c>
      <c r="H46" s="39">
        <f>SUM(H47,H63,H67,H68,H74,H78,H82,H86,H92,H95)</f>
        <v>45010</v>
      </c>
      <c r="I46" s="39">
        <f>SUM(I47,I63,I67,I68,I74,I78,I82,I86,I92,I95+I103)</f>
        <v>14931</v>
      </c>
      <c r="J46" s="48">
        <f>I46/H46</f>
        <v>0.331726283048212</v>
      </c>
    </row>
    <row r="47" s="19" customFormat="1" ht="20.1" customHeight="1" spans="1:10">
      <c r="A47" s="121" t="s">
        <v>406</v>
      </c>
      <c r="B47" s="42" t="s">
        <v>407</v>
      </c>
      <c r="C47" s="41"/>
      <c r="D47" s="37"/>
      <c r="E47" s="37"/>
      <c r="F47" s="38">
        <v>21208</v>
      </c>
      <c r="G47" s="36" t="s">
        <v>408</v>
      </c>
      <c r="H47" s="39">
        <f>SUM(H48:H62)</f>
        <v>12239</v>
      </c>
      <c r="I47" s="39">
        <f>SUM(I48:I62)</f>
        <v>4570</v>
      </c>
      <c r="J47" s="39"/>
    </row>
    <row r="48" ht="20.1" customHeight="1" spans="1:10">
      <c r="A48" s="121" t="s">
        <v>409</v>
      </c>
      <c r="B48" s="40" t="s">
        <v>410</v>
      </c>
      <c r="C48" s="41"/>
      <c r="D48" s="37"/>
      <c r="E48" s="37"/>
      <c r="F48" s="38">
        <v>2120801</v>
      </c>
      <c r="G48" s="44" t="s">
        <v>411</v>
      </c>
      <c r="H48" s="39">
        <v>12239</v>
      </c>
      <c r="I48" s="49">
        <v>4251</v>
      </c>
      <c r="J48" s="39"/>
    </row>
    <row r="49" ht="20.1" customHeight="1" spans="1:10">
      <c r="A49" s="121" t="s">
        <v>412</v>
      </c>
      <c r="B49" s="45" t="s">
        <v>413</v>
      </c>
      <c r="C49" s="41"/>
      <c r="D49" s="37"/>
      <c r="E49" s="37"/>
      <c r="F49" s="38">
        <v>2120802</v>
      </c>
      <c r="G49" s="44" t="s">
        <v>414</v>
      </c>
      <c r="H49" s="39"/>
      <c r="I49" s="49">
        <v>38</v>
      </c>
      <c r="J49" s="39"/>
    </row>
    <row r="50" ht="20.1" customHeight="1" spans="1:10">
      <c r="A50" s="121" t="s">
        <v>415</v>
      </c>
      <c r="B50" s="45" t="s">
        <v>416</v>
      </c>
      <c r="C50" s="41">
        <f>SUM(C51:C52)</f>
        <v>0</v>
      </c>
      <c r="D50" s="37"/>
      <c r="E50" s="37"/>
      <c r="F50" s="38">
        <v>2120803</v>
      </c>
      <c r="G50" s="44" t="s">
        <v>417</v>
      </c>
      <c r="H50" s="39"/>
      <c r="I50" s="39"/>
      <c r="J50" s="39"/>
    </row>
    <row r="51" ht="20.1" customHeight="1" spans="1:10">
      <c r="A51" s="121" t="s">
        <v>418</v>
      </c>
      <c r="B51" s="45" t="s">
        <v>419</v>
      </c>
      <c r="C51" s="37"/>
      <c r="D51" s="37"/>
      <c r="E51" s="37"/>
      <c r="F51" s="38">
        <v>2120804</v>
      </c>
      <c r="G51" s="44" t="s">
        <v>420</v>
      </c>
      <c r="H51" s="39"/>
      <c r="I51" s="39"/>
      <c r="J51" s="39"/>
    </row>
    <row r="52" ht="20.1" customHeight="1" spans="1:10">
      <c r="A52" s="121" t="s">
        <v>421</v>
      </c>
      <c r="B52" s="40" t="s">
        <v>422</v>
      </c>
      <c r="C52" s="37"/>
      <c r="D52" s="37"/>
      <c r="E52" s="37"/>
      <c r="F52" s="38">
        <v>2120805</v>
      </c>
      <c r="G52" s="44" t="s">
        <v>423</v>
      </c>
      <c r="H52" s="39"/>
      <c r="I52" s="39"/>
      <c r="J52" s="39"/>
    </row>
    <row r="53" ht="20.1" customHeight="1" spans="1:10">
      <c r="A53" s="35"/>
      <c r="B53" s="40"/>
      <c r="C53" s="37"/>
      <c r="D53" s="37"/>
      <c r="E53" s="37"/>
      <c r="F53" s="38">
        <v>2120806</v>
      </c>
      <c r="G53" s="44" t="s">
        <v>424</v>
      </c>
      <c r="H53" s="39"/>
      <c r="I53" s="39"/>
      <c r="J53" s="39"/>
    </row>
    <row r="54" ht="20.1" customHeight="1" spans="1:10">
      <c r="A54" s="35"/>
      <c r="B54" s="40"/>
      <c r="C54" s="37"/>
      <c r="D54" s="37"/>
      <c r="E54" s="37"/>
      <c r="F54" s="38">
        <v>2120807</v>
      </c>
      <c r="G54" s="44" t="s">
        <v>425</v>
      </c>
      <c r="H54" s="39"/>
      <c r="I54" s="39"/>
      <c r="J54" s="39"/>
    </row>
    <row r="55" ht="20.1" customHeight="1" spans="1:10">
      <c r="A55" s="35"/>
      <c r="B55" s="40"/>
      <c r="C55" s="37"/>
      <c r="D55" s="37"/>
      <c r="E55" s="37"/>
      <c r="F55" s="38">
        <v>2120809</v>
      </c>
      <c r="G55" s="44" t="s">
        <v>426</v>
      </c>
      <c r="H55" s="39"/>
      <c r="I55" s="39"/>
      <c r="J55" s="39"/>
    </row>
    <row r="56" ht="20.1" customHeight="1" spans="1:10">
      <c r="A56" s="35"/>
      <c r="B56" s="40"/>
      <c r="C56" s="37"/>
      <c r="D56" s="37"/>
      <c r="E56" s="37"/>
      <c r="F56" s="38">
        <v>2120810</v>
      </c>
      <c r="G56" s="44" t="s">
        <v>427</v>
      </c>
      <c r="H56" s="39"/>
      <c r="I56" s="39"/>
      <c r="J56" s="39"/>
    </row>
    <row r="57" ht="20.1" customHeight="1" spans="1:10">
      <c r="A57" s="35"/>
      <c r="B57" s="40"/>
      <c r="C57" s="37"/>
      <c r="D57" s="37"/>
      <c r="E57" s="37"/>
      <c r="F57" s="38">
        <v>2120811</v>
      </c>
      <c r="G57" s="44" t="s">
        <v>428</v>
      </c>
      <c r="H57" s="39"/>
      <c r="I57" s="39"/>
      <c r="J57" s="39"/>
    </row>
    <row r="58" ht="20.1" customHeight="1" spans="1:10">
      <c r="A58" s="35"/>
      <c r="B58" s="40"/>
      <c r="C58" s="37"/>
      <c r="D58" s="37"/>
      <c r="E58" s="37"/>
      <c r="F58" s="38">
        <v>2120813</v>
      </c>
      <c r="G58" s="44" t="s">
        <v>429</v>
      </c>
      <c r="H58" s="39"/>
      <c r="I58" s="39"/>
      <c r="J58" s="39"/>
    </row>
    <row r="59" ht="20.1" customHeight="1" spans="1:10">
      <c r="A59" s="35"/>
      <c r="B59" s="40"/>
      <c r="C59" s="37"/>
      <c r="D59" s="37"/>
      <c r="E59" s="37"/>
      <c r="F59" s="38">
        <v>2120899</v>
      </c>
      <c r="G59" s="44" t="s">
        <v>430</v>
      </c>
      <c r="H59" s="39"/>
      <c r="I59" s="49">
        <v>281</v>
      </c>
      <c r="J59" s="39"/>
    </row>
    <row r="60" ht="20.1" customHeight="1" spans="1:10">
      <c r="A60" s="35"/>
      <c r="B60" s="40"/>
      <c r="C60" s="37"/>
      <c r="D60" s="37"/>
      <c r="E60" s="37"/>
      <c r="F60" s="38">
        <v>2120814</v>
      </c>
      <c r="G60" s="46" t="s">
        <v>431</v>
      </c>
      <c r="H60" s="39"/>
      <c r="I60" s="39"/>
      <c r="J60" s="39"/>
    </row>
    <row r="61" ht="20.1" customHeight="1" spans="1:10">
      <c r="A61" s="35"/>
      <c r="B61" s="40"/>
      <c r="C61" s="37"/>
      <c r="D61" s="37"/>
      <c r="E61" s="37"/>
      <c r="F61" s="38">
        <v>2120815</v>
      </c>
      <c r="G61" s="46" t="s">
        <v>432</v>
      </c>
      <c r="H61" s="39"/>
      <c r="I61" s="39"/>
      <c r="J61" s="39"/>
    </row>
    <row r="62" ht="20.1" customHeight="1" spans="1:10">
      <c r="A62" s="35"/>
      <c r="B62" s="40"/>
      <c r="C62" s="37"/>
      <c r="D62" s="37"/>
      <c r="E62" s="37"/>
      <c r="F62" s="38">
        <v>2120816</v>
      </c>
      <c r="G62" s="46" t="s">
        <v>433</v>
      </c>
      <c r="H62" s="39"/>
      <c r="I62" s="39"/>
      <c r="J62" s="39"/>
    </row>
    <row r="63" ht="20.1" customHeight="1" spans="1:10">
      <c r="A63" s="35"/>
      <c r="B63" s="40"/>
      <c r="C63" s="37"/>
      <c r="D63" s="37"/>
      <c r="E63" s="37"/>
      <c r="F63" s="38">
        <v>21210</v>
      </c>
      <c r="G63" s="36" t="s">
        <v>434</v>
      </c>
      <c r="H63" s="39">
        <f>SUM(H64:H66)</f>
        <v>0</v>
      </c>
      <c r="I63" s="39"/>
      <c r="J63" s="39"/>
    </row>
    <row r="64" ht="20.1" customHeight="1" spans="1:10">
      <c r="A64" s="35"/>
      <c r="B64" s="40"/>
      <c r="C64" s="37"/>
      <c r="D64" s="37"/>
      <c r="E64" s="37"/>
      <c r="F64" s="38">
        <v>2121001</v>
      </c>
      <c r="G64" s="44" t="s">
        <v>411</v>
      </c>
      <c r="H64" s="39"/>
      <c r="I64" s="39"/>
      <c r="J64" s="39"/>
    </row>
    <row r="65" ht="20.1" customHeight="1" spans="1:10">
      <c r="A65" s="35"/>
      <c r="B65" s="40"/>
      <c r="C65" s="37"/>
      <c r="D65" s="37"/>
      <c r="E65" s="37"/>
      <c r="F65" s="38">
        <v>2121002</v>
      </c>
      <c r="G65" s="44" t="s">
        <v>414</v>
      </c>
      <c r="H65" s="39"/>
      <c r="I65" s="39"/>
      <c r="J65" s="39"/>
    </row>
    <row r="66" ht="20.1" customHeight="1" spans="1:10">
      <c r="A66" s="35"/>
      <c r="B66" s="40"/>
      <c r="C66" s="37"/>
      <c r="D66" s="37"/>
      <c r="E66" s="37"/>
      <c r="F66" s="38">
        <v>2121099</v>
      </c>
      <c r="G66" s="44" t="s">
        <v>435</v>
      </c>
      <c r="H66" s="39"/>
      <c r="I66" s="39"/>
      <c r="J66" s="39"/>
    </row>
    <row r="67" ht="20.1" customHeight="1" spans="1:10">
      <c r="A67" s="35"/>
      <c r="B67" s="40"/>
      <c r="C67" s="37"/>
      <c r="D67" s="37"/>
      <c r="E67" s="37"/>
      <c r="F67" s="38">
        <v>21211</v>
      </c>
      <c r="G67" s="36" t="s">
        <v>436</v>
      </c>
      <c r="H67" s="39"/>
      <c r="I67" s="49">
        <v>5</v>
      </c>
      <c r="J67" s="39"/>
    </row>
    <row r="68" ht="20.1" customHeight="1" spans="1:10">
      <c r="A68" s="35"/>
      <c r="B68" s="40"/>
      <c r="C68" s="37"/>
      <c r="D68" s="37"/>
      <c r="E68" s="37"/>
      <c r="F68" s="38">
        <v>21213</v>
      </c>
      <c r="G68" s="36" t="s">
        <v>437</v>
      </c>
      <c r="H68" s="39">
        <f>H73</f>
        <v>16571</v>
      </c>
      <c r="I68" s="39">
        <f>SUM(I69:I73)</f>
        <v>0</v>
      </c>
      <c r="J68" s="48">
        <f>I68/H68</f>
        <v>0</v>
      </c>
    </row>
    <row r="69" ht="20.1" customHeight="1" spans="1:10">
      <c r="A69" s="35"/>
      <c r="B69" s="36"/>
      <c r="C69" s="37"/>
      <c r="D69" s="37"/>
      <c r="E69" s="37"/>
      <c r="F69" s="38">
        <v>2121301</v>
      </c>
      <c r="G69" s="44" t="s">
        <v>438</v>
      </c>
      <c r="H69" s="39"/>
      <c r="I69" s="39"/>
      <c r="J69" s="39"/>
    </row>
    <row r="70" ht="20.1" customHeight="1" spans="1:10">
      <c r="A70" s="35"/>
      <c r="B70" s="36"/>
      <c r="C70" s="37"/>
      <c r="D70" s="37"/>
      <c r="E70" s="37"/>
      <c r="F70" s="38">
        <v>2121302</v>
      </c>
      <c r="G70" s="44" t="s">
        <v>439</v>
      </c>
      <c r="H70" s="39"/>
      <c r="I70" s="39"/>
      <c r="J70" s="39"/>
    </row>
    <row r="71" ht="20.1" customHeight="1" spans="1:10">
      <c r="A71" s="35"/>
      <c r="B71" s="36"/>
      <c r="C71" s="37"/>
      <c r="D71" s="37"/>
      <c r="E71" s="37"/>
      <c r="F71" s="38">
        <v>2121303</v>
      </c>
      <c r="G71" s="44" t="s">
        <v>440</v>
      </c>
      <c r="H71" s="39"/>
      <c r="I71" s="39"/>
      <c r="J71" s="39"/>
    </row>
    <row r="72" ht="20.1" customHeight="1" spans="1:10">
      <c r="A72" s="35"/>
      <c r="B72" s="36"/>
      <c r="C72" s="37"/>
      <c r="D72" s="37"/>
      <c r="E72" s="37"/>
      <c r="F72" s="38">
        <v>2121304</v>
      </c>
      <c r="G72" s="44" t="s">
        <v>441</v>
      </c>
      <c r="H72" s="39"/>
      <c r="I72" s="39"/>
      <c r="J72" s="39"/>
    </row>
    <row r="73" ht="20.1" customHeight="1" spans="1:10">
      <c r="A73" s="35"/>
      <c r="B73" s="36"/>
      <c r="C73" s="37"/>
      <c r="D73" s="37"/>
      <c r="E73" s="37"/>
      <c r="F73" s="38">
        <v>2121399</v>
      </c>
      <c r="G73" s="44" t="s">
        <v>442</v>
      </c>
      <c r="H73" s="39">
        <v>16571</v>
      </c>
      <c r="I73" s="39"/>
      <c r="J73" s="48">
        <f>I73/H73</f>
        <v>0</v>
      </c>
    </row>
    <row r="74" ht="20.1" customHeight="1" spans="1:10">
      <c r="A74" s="35"/>
      <c r="B74" s="36"/>
      <c r="C74" s="37"/>
      <c r="D74" s="37"/>
      <c r="E74" s="37"/>
      <c r="F74" s="38">
        <v>21214</v>
      </c>
      <c r="G74" s="36" t="s">
        <v>443</v>
      </c>
      <c r="H74" s="39">
        <f>SUM(H75:H77)</f>
        <v>0</v>
      </c>
      <c r="I74" s="39"/>
      <c r="J74" s="39"/>
    </row>
    <row r="75" ht="20.1" customHeight="1" spans="1:10">
      <c r="A75" s="35"/>
      <c r="B75" s="36"/>
      <c r="C75" s="37"/>
      <c r="D75" s="37"/>
      <c r="E75" s="37"/>
      <c r="F75" s="38">
        <v>2121401</v>
      </c>
      <c r="G75" s="36" t="s">
        <v>444</v>
      </c>
      <c r="H75" s="39"/>
      <c r="I75" s="39"/>
      <c r="J75" s="39"/>
    </row>
    <row r="76" ht="20.1" customHeight="1" spans="1:10">
      <c r="A76" s="35"/>
      <c r="B76" s="36"/>
      <c r="C76" s="37"/>
      <c r="D76" s="37"/>
      <c r="E76" s="37"/>
      <c r="F76" s="38">
        <v>2121402</v>
      </c>
      <c r="G76" s="36" t="s">
        <v>445</v>
      </c>
      <c r="H76" s="39"/>
      <c r="I76" s="39"/>
      <c r="J76" s="39"/>
    </row>
    <row r="77" ht="20.1" customHeight="1" spans="1:10">
      <c r="A77" s="35"/>
      <c r="B77" s="36"/>
      <c r="C77" s="37"/>
      <c r="D77" s="37"/>
      <c r="E77" s="37"/>
      <c r="F77" s="38">
        <v>2121499</v>
      </c>
      <c r="G77" s="36" t="s">
        <v>446</v>
      </c>
      <c r="H77" s="39"/>
      <c r="I77" s="39"/>
      <c r="J77" s="39"/>
    </row>
    <row r="78" ht="20.1" customHeight="1" spans="1:10">
      <c r="A78" s="35"/>
      <c r="B78" s="36"/>
      <c r="C78" s="37"/>
      <c r="D78" s="37"/>
      <c r="E78" s="37"/>
      <c r="F78" s="38">
        <v>21215</v>
      </c>
      <c r="G78" s="36" t="s">
        <v>447</v>
      </c>
      <c r="H78" s="39">
        <f>SUM(H79:H81)</f>
        <v>0</v>
      </c>
      <c r="I78" s="39"/>
      <c r="J78" s="39"/>
    </row>
    <row r="79" ht="20.1" customHeight="1" spans="1:10">
      <c r="A79" s="35"/>
      <c r="B79" s="36"/>
      <c r="C79" s="37"/>
      <c r="D79" s="37"/>
      <c r="E79" s="37"/>
      <c r="F79" s="38">
        <v>2121501</v>
      </c>
      <c r="G79" s="43" t="s">
        <v>411</v>
      </c>
      <c r="H79" s="39"/>
      <c r="I79" s="39"/>
      <c r="J79" s="39"/>
    </row>
    <row r="80" ht="20.1" customHeight="1" spans="1:10">
      <c r="A80" s="35"/>
      <c r="B80" s="36"/>
      <c r="C80" s="37"/>
      <c r="D80" s="37"/>
      <c r="E80" s="37"/>
      <c r="F80" s="38">
        <v>2121502</v>
      </c>
      <c r="G80" s="43" t="s">
        <v>414</v>
      </c>
      <c r="H80" s="39"/>
      <c r="I80" s="39"/>
      <c r="J80" s="39"/>
    </row>
    <row r="81" ht="20.1" customHeight="1" spans="1:10">
      <c r="A81" s="35"/>
      <c r="B81" s="36"/>
      <c r="C81" s="37"/>
      <c r="D81" s="37"/>
      <c r="E81" s="37"/>
      <c r="F81" s="38">
        <v>2121599</v>
      </c>
      <c r="G81" s="43" t="s">
        <v>448</v>
      </c>
      <c r="H81" s="39"/>
      <c r="I81" s="39"/>
      <c r="J81" s="39"/>
    </row>
    <row r="82" ht="20.1" customHeight="1" spans="1:10">
      <c r="A82" s="35"/>
      <c r="B82" s="36"/>
      <c r="C82" s="37"/>
      <c r="D82" s="37"/>
      <c r="E82" s="37"/>
      <c r="F82" s="38">
        <v>21216</v>
      </c>
      <c r="G82" s="36" t="s">
        <v>449</v>
      </c>
      <c r="H82" s="39">
        <f>SUM(H83:H85)</f>
        <v>16200</v>
      </c>
      <c r="I82" s="39">
        <f>SUM(I83:I85)</f>
        <v>0</v>
      </c>
      <c r="J82" s="48">
        <f>I82/H82</f>
        <v>0</v>
      </c>
    </row>
    <row r="83" ht="20.1" customHeight="1" spans="1:10">
      <c r="A83" s="35"/>
      <c r="B83" s="36"/>
      <c r="C83" s="37"/>
      <c r="D83" s="37"/>
      <c r="E83" s="37"/>
      <c r="F83" s="38">
        <v>2121601</v>
      </c>
      <c r="G83" s="43" t="s">
        <v>411</v>
      </c>
      <c r="H83" s="39"/>
      <c r="I83" s="39"/>
      <c r="J83" s="39"/>
    </row>
    <row r="84" ht="20.1" customHeight="1" spans="1:10">
      <c r="A84" s="35"/>
      <c r="B84" s="36"/>
      <c r="C84" s="37"/>
      <c r="D84" s="37"/>
      <c r="E84" s="37"/>
      <c r="F84" s="38">
        <v>2121602</v>
      </c>
      <c r="G84" s="43" t="s">
        <v>414</v>
      </c>
      <c r="H84" s="39"/>
      <c r="I84" s="39"/>
      <c r="J84" s="39"/>
    </row>
    <row r="85" ht="20.1" customHeight="1" spans="1:10">
      <c r="A85" s="35"/>
      <c r="B85" s="36"/>
      <c r="C85" s="37"/>
      <c r="D85" s="37"/>
      <c r="E85" s="37"/>
      <c r="F85" s="38">
        <v>2121699</v>
      </c>
      <c r="G85" s="43" t="s">
        <v>450</v>
      </c>
      <c r="H85" s="39">
        <v>16200</v>
      </c>
      <c r="I85" s="39"/>
      <c r="J85" s="48">
        <f>I85/H85</f>
        <v>0</v>
      </c>
    </row>
    <row r="86" ht="20.1" customHeight="1" spans="1:10">
      <c r="A86" s="35"/>
      <c r="B86" s="36"/>
      <c r="C86" s="37"/>
      <c r="D86" s="37"/>
      <c r="E86" s="37"/>
      <c r="F86" s="38">
        <v>21217</v>
      </c>
      <c r="G86" s="36" t="s">
        <v>451</v>
      </c>
      <c r="H86" s="39">
        <f>SUM(H87:H91)</f>
        <v>0</v>
      </c>
      <c r="I86" s="39"/>
      <c r="J86" s="39"/>
    </row>
    <row r="87" ht="20.1" customHeight="1" spans="1:10">
      <c r="A87" s="35"/>
      <c r="B87" s="36"/>
      <c r="C87" s="37"/>
      <c r="D87" s="37"/>
      <c r="E87" s="37"/>
      <c r="F87" s="38">
        <v>2121701</v>
      </c>
      <c r="G87" s="43" t="s">
        <v>438</v>
      </c>
      <c r="H87" s="39"/>
      <c r="I87" s="39"/>
      <c r="J87" s="39"/>
    </row>
    <row r="88" ht="20.1" customHeight="1" spans="1:10">
      <c r="A88" s="35"/>
      <c r="B88" s="36"/>
      <c r="C88" s="37"/>
      <c r="D88" s="37"/>
      <c r="E88" s="37"/>
      <c r="F88" s="38">
        <v>2121702</v>
      </c>
      <c r="G88" s="43" t="s">
        <v>439</v>
      </c>
      <c r="H88" s="39"/>
      <c r="I88" s="39"/>
      <c r="J88" s="39"/>
    </row>
    <row r="89" ht="20.1" customHeight="1" spans="1:10">
      <c r="A89" s="35"/>
      <c r="B89" s="36"/>
      <c r="C89" s="37"/>
      <c r="D89" s="37"/>
      <c r="E89" s="37"/>
      <c r="F89" s="38">
        <v>2121703</v>
      </c>
      <c r="G89" s="43" t="s">
        <v>440</v>
      </c>
      <c r="H89" s="39"/>
      <c r="I89" s="39"/>
      <c r="J89" s="39"/>
    </row>
    <row r="90" ht="20.1" customHeight="1" spans="1:10">
      <c r="A90" s="35"/>
      <c r="B90" s="36"/>
      <c r="C90" s="37"/>
      <c r="D90" s="37"/>
      <c r="E90" s="37"/>
      <c r="F90" s="38">
        <v>2121704</v>
      </c>
      <c r="G90" s="43" t="s">
        <v>441</v>
      </c>
      <c r="H90" s="39"/>
      <c r="I90" s="39"/>
      <c r="J90" s="39"/>
    </row>
    <row r="91" ht="20.1" customHeight="1" spans="1:10">
      <c r="A91" s="35"/>
      <c r="B91" s="36"/>
      <c r="C91" s="37"/>
      <c r="D91" s="37"/>
      <c r="E91" s="37"/>
      <c r="F91" s="38">
        <v>2121799</v>
      </c>
      <c r="G91" s="43" t="s">
        <v>452</v>
      </c>
      <c r="H91" s="39"/>
      <c r="I91" s="39"/>
      <c r="J91" s="39"/>
    </row>
    <row r="92" ht="20.1" customHeight="1" spans="1:10">
      <c r="A92" s="35"/>
      <c r="B92" s="36"/>
      <c r="C92" s="37"/>
      <c r="D92" s="37"/>
      <c r="E92" s="37"/>
      <c r="F92" s="38">
        <v>21218</v>
      </c>
      <c r="G92" s="36" t="s">
        <v>453</v>
      </c>
      <c r="H92" s="39">
        <f>SUM(H93:H94)</f>
        <v>0</v>
      </c>
      <c r="I92" s="39"/>
      <c r="J92" s="39"/>
    </row>
    <row r="93" ht="20.1" customHeight="1" spans="1:10">
      <c r="A93" s="35"/>
      <c r="B93" s="36"/>
      <c r="C93" s="37"/>
      <c r="D93" s="37"/>
      <c r="E93" s="37"/>
      <c r="F93" s="38">
        <v>2121801</v>
      </c>
      <c r="G93" s="43" t="s">
        <v>444</v>
      </c>
      <c r="H93" s="39"/>
      <c r="I93" s="39"/>
      <c r="J93" s="39"/>
    </row>
    <row r="94" ht="20.1" customHeight="1" spans="1:10">
      <c r="A94" s="35"/>
      <c r="B94" s="36"/>
      <c r="C94" s="37"/>
      <c r="D94" s="37"/>
      <c r="E94" s="37"/>
      <c r="F94" s="38">
        <v>2121899</v>
      </c>
      <c r="G94" s="43" t="s">
        <v>454</v>
      </c>
      <c r="H94" s="39"/>
      <c r="I94" s="39"/>
      <c r="J94" s="39"/>
    </row>
    <row r="95" ht="20.1" customHeight="1" spans="1:10">
      <c r="A95" s="35"/>
      <c r="B95" s="36"/>
      <c r="C95" s="37"/>
      <c r="D95" s="37"/>
      <c r="E95" s="37"/>
      <c r="F95" s="38">
        <v>21219</v>
      </c>
      <c r="G95" s="43" t="s">
        <v>455</v>
      </c>
      <c r="H95" s="39">
        <f>SUM(H96:H103)</f>
        <v>0</v>
      </c>
      <c r="I95" s="39"/>
      <c r="J95" s="39"/>
    </row>
    <row r="96" ht="20.1" customHeight="1" spans="1:10">
      <c r="A96" s="35"/>
      <c r="B96" s="36"/>
      <c r="C96" s="37"/>
      <c r="D96" s="37"/>
      <c r="E96" s="37"/>
      <c r="F96" s="38">
        <v>2121901</v>
      </c>
      <c r="G96" s="43" t="s">
        <v>411</v>
      </c>
      <c r="H96" s="39"/>
      <c r="I96" s="39"/>
      <c r="J96" s="39"/>
    </row>
    <row r="97" ht="20.1" customHeight="1" spans="1:10">
      <c r="A97" s="35"/>
      <c r="B97" s="36"/>
      <c r="C97" s="37"/>
      <c r="D97" s="37"/>
      <c r="E97" s="37"/>
      <c r="F97" s="38">
        <v>2121902</v>
      </c>
      <c r="G97" s="43" t="s">
        <v>414</v>
      </c>
      <c r="H97" s="39"/>
      <c r="I97" s="39"/>
      <c r="J97" s="39"/>
    </row>
    <row r="98" ht="20.1" customHeight="1" spans="1:10">
      <c r="A98" s="35"/>
      <c r="B98" s="36"/>
      <c r="C98" s="37"/>
      <c r="D98" s="37"/>
      <c r="E98" s="37"/>
      <c r="F98" s="38">
        <v>2121903</v>
      </c>
      <c r="G98" s="43" t="s">
        <v>417</v>
      </c>
      <c r="H98" s="39"/>
      <c r="I98" s="39"/>
      <c r="J98" s="39"/>
    </row>
    <row r="99" ht="20.1" customHeight="1" spans="1:10">
      <c r="A99" s="35"/>
      <c r="B99" s="36"/>
      <c r="C99" s="37"/>
      <c r="D99" s="37"/>
      <c r="E99" s="37"/>
      <c r="F99" s="38">
        <v>2121904</v>
      </c>
      <c r="G99" s="43" t="s">
        <v>420</v>
      </c>
      <c r="H99" s="39"/>
      <c r="I99" s="39"/>
      <c r="J99" s="39"/>
    </row>
    <row r="100" ht="20.1" customHeight="1" spans="1:10">
      <c r="A100" s="35"/>
      <c r="B100" s="36"/>
      <c r="C100" s="37"/>
      <c r="D100" s="37"/>
      <c r="E100" s="37"/>
      <c r="F100" s="38">
        <v>2121905</v>
      </c>
      <c r="G100" s="43" t="s">
        <v>425</v>
      </c>
      <c r="H100" s="39"/>
      <c r="I100" s="39"/>
      <c r="J100" s="39"/>
    </row>
    <row r="101" ht="20.1" customHeight="1" spans="1:10">
      <c r="A101" s="35"/>
      <c r="B101" s="36"/>
      <c r="C101" s="37"/>
      <c r="D101" s="37"/>
      <c r="E101" s="37"/>
      <c r="F101" s="38">
        <v>2121906</v>
      </c>
      <c r="G101" s="43" t="s">
        <v>427</v>
      </c>
      <c r="H101" s="39"/>
      <c r="I101" s="39"/>
      <c r="J101" s="39"/>
    </row>
    <row r="102" ht="20.1" customHeight="1" spans="1:10">
      <c r="A102" s="35"/>
      <c r="B102" s="36"/>
      <c r="C102" s="37"/>
      <c r="D102" s="37"/>
      <c r="E102" s="37"/>
      <c r="F102" s="38">
        <v>2121907</v>
      </c>
      <c r="G102" s="43" t="s">
        <v>428</v>
      </c>
      <c r="H102" s="39"/>
      <c r="I102" s="39"/>
      <c r="J102" s="39"/>
    </row>
    <row r="103" ht="32" customHeight="1" spans="1:10">
      <c r="A103" s="35"/>
      <c r="B103" s="36"/>
      <c r="C103" s="37"/>
      <c r="D103" s="37"/>
      <c r="E103" s="37"/>
      <c r="F103" s="38">
        <v>2121999</v>
      </c>
      <c r="G103" s="43" t="s">
        <v>456</v>
      </c>
      <c r="H103" s="39"/>
      <c r="I103" s="39">
        <v>10356</v>
      </c>
      <c r="J103" s="39"/>
    </row>
    <row r="104" ht="20.1" customHeight="1" spans="1:10">
      <c r="A104" s="35"/>
      <c r="B104" s="36"/>
      <c r="C104" s="37"/>
      <c r="D104" s="37"/>
      <c r="E104" s="37"/>
      <c r="F104" s="38">
        <v>213</v>
      </c>
      <c r="G104" s="36" t="s">
        <v>457</v>
      </c>
      <c r="H104" s="39">
        <f>SUM(H105,H110,H115)</f>
        <v>0</v>
      </c>
      <c r="I104" s="39">
        <f>SUM(I105,I110,I115)</f>
        <v>1199</v>
      </c>
      <c r="J104" s="48"/>
    </row>
    <row r="105" ht="20.1" customHeight="1" spans="1:10">
      <c r="A105" s="35"/>
      <c r="B105" s="36"/>
      <c r="C105" s="37"/>
      <c r="D105" s="37"/>
      <c r="E105" s="37"/>
      <c r="F105" s="38">
        <v>21372</v>
      </c>
      <c r="G105" s="44" t="s">
        <v>342</v>
      </c>
      <c r="H105" s="39"/>
      <c r="I105" s="39">
        <f>I106+I107</f>
        <v>1199</v>
      </c>
      <c r="J105" s="39"/>
    </row>
    <row r="106" ht="20.1" customHeight="1" spans="1:10">
      <c r="A106" s="35"/>
      <c r="B106" s="36"/>
      <c r="C106" s="37"/>
      <c r="D106" s="37"/>
      <c r="E106" s="37"/>
      <c r="F106" s="38">
        <v>2137201</v>
      </c>
      <c r="G106" s="44" t="s">
        <v>458</v>
      </c>
      <c r="H106" s="39"/>
      <c r="I106" s="39">
        <v>445</v>
      </c>
      <c r="J106" s="39"/>
    </row>
    <row r="107" ht="20.1" customHeight="1" spans="1:10">
      <c r="A107" s="35"/>
      <c r="B107" s="36"/>
      <c r="C107" s="37"/>
      <c r="D107" s="37"/>
      <c r="E107" s="37"/>
      <c r="F107" s="38">
        <v>2137202</v>
      </c>
      <c r="G107" s="44" t="s">
        <v>459</v>
      </c>
      <c r="H107" s="39"/>
      <c r="I107" s="39">
        <v>754</v>
      </c>
      <c r="J107" s="39"/>
    </row>
    <row r="108" ht="20.1" customHeight="1" spans="1:10">
      <c r="A108" s="35"/>
      <c r="B108" s="36"/>
      <c r="C108" s="37"/>
      <c r="D108" s="37"/>
      <c r="E108" s="37"/>
      <c r="F108" s="38">
        <v>2137202</v>
      </c>
      <c r="G108" s="44" t="s">
        <v>460</v>
      </c>
      <c r="H108" s="39"/>
      <c r="I108" s="39"/>
      <c r="J108" s="39"/>
    </row>
    <row r="109" ht="20.1" customHeight="1" spans="1:10">
      <c r="A109" s="35"/>
      <c r="B109" s="36"/>
      <c r="C109" s="37"/>
      <c r="D109" s="37"/>
      <c r="E109" s="37"/>
      <c r="F109" s="38"/>
      <c r="G109" s="44"/>
      <c r="H109" s="39"/>
      <c r="I109" s="39"/>
      <c r="J109" s="39"/>
    </row>
    <row r="110" ht="20.1" customHeight="1" spans="1:10">
      <c r="A110" s="35"/>
      <c r="B110" s="36"/>
      <c r="C110" s="37"/>
      <c r="D110" s="37"/>
      <c r="E110" s="37"/>
      <c r="F110" s="38">
        <v>21367</v>
      </c>
      <c r="G110" s="44" t="s">
        <v>461</v>
      </c>
      <c r="H110" s="39">
        <f>SUM(H111:H114)</f>
        <v>0</v>
      </c>
      <c r="I110" s="39"/>
      <c r="J110" s="39"/>
    </row>
    <row r="111" ht="20.1" customHeight="1" spans="1:10">
      <c r="A111" s="35"/>
      <c r="B111" s="36"/>
      <c r="C111" s="37"/>
      <c r="D111" s="37"/>
      <c r="E111" s="37"/>
      <c r="F111" s="38">
        <v>2136701</v>
      </c>
      <c r="G111" s="44" t="s">
        <v>348</v>
      </c>
      <c r="H111" s="39"/>
      <c r="I111" s="39"/>
      <c r="J111" s="39"/>
    </row>
    <row r="112" ht="20.1" customHeight="1" spans="1:10">
      <c r="A112" s="35"/>
      <c r="B112" s="36"/>
      <c r="C112" s="37"/>
      <c r="D112" s="37"/>
      <c r="E112" s="37"/>
      <c r="F112" s="38">
        <v>2136702</v>
      </c>
      <c r="G112" s="44" t="s">
        <v>462</v>
      </c>
      <c r="H112" s="39"/>
      <c r="I112" s="39"/>
      <c r="J112" s="39"/>
    </row>
    <row r="113" ht="20.1" customHeight="1" spans="1:10">
      <c r="A113" s="35"/>
      <c r="B113" s="36"/>
      <c r="C113" s="37"/>
      <c r="D113" s="37"/>
      <c r="E113" s="37"/>
      <c r="F113" s="38">
        <v>2136703</v>
      </c>
      <c r="G113" s="44" t="s">
        <v>463</v>
      </c>
      <c r="H113" s="39"/>
      <c r="I113" s="39"/>
      <c r="J113" s="39"/>
    </row>
    <row r="114" ht="20.1" customHeight="1" spans="1:10">
      <c r="A114" s="35"/>
      <c r="B114" s="36"/>
      <c r="C114" s="37"/>
      <c r="D114" s="37"/>
      <c r="E114" s="37"/>
      <c r="F114" s="38">
        <v>2136799</v>
      </c>
      <c r="G114" s="44" t="s">
        <v>464</v>
      </c>
      <c r="H114" s="39"/>
      <c r="I114" s="39"/>
      <c r="J114" s="39"/>
    </row>
    <row r="115" ht="20.1" customHeight="1" spans="1:10">
      <c r="A115" s="35"/>
      <c r="B115" s="36"/>
      <c r="C115" s="37"/>
      <c r="D115" s="37"/>
      <c r="E115" s="37"/>
      <c r="F115" s="38">
        <v>21369</v>
      </c>
      <c r="G115" s="44" t="s">
        <v>465</v>
      </c>
      <c r="H115" s="39">
        <f>SUM(H116:H119)</f>
        <v>0</v>
      </c>
      <c r="I115" s="39"/>
      <c r="J115" s="39"/>
    </row>
    <row r="116" ht="20.1" customHeight="1" spans="1:10">
      <c r="A116" s="35"/>
      <c r="B116" s="36"/>
      <c r="C116" s="37"/>
      <c r="D116" s="37"/>
      <c r="E116" s="37"/>
      <c r="F116" s="38">
        <v>2136901</v>
      </c>
      <c r="G116" s="44" t="s">
        <v>466</v>
      </c>
      <c r="H116" s="39"/>
      <c r="I116" s="39"/>
      <c r="J116" s="39"/>
    </row>
    <row r="117" ht="20.1" customHeight="1" spans="1:10">
      <c r="A117" s="35"/>
      <c r="B117" s="36"/>
      <c r="C117" s="37"/>
      <c r="D117" s="37"/>
      <c r="E117" s="37"/>
      <c r="F117" s="38">
        <v>2136902</v>
      </c>
      <c r="G117" s="44" t="s">
        <v>467</v>
      </c>
      <c r="H117" s="39"/>
      <c r="I117" s="39"/>
      <c r="J117" s="39"/>
    </row>
    <row r="118" ht="20.1" customHeight="1" spans="1:10">
      <c r="A118" s="35"/>
      <c r="B118" s="36"/>
      <c r="C118" s="37"/>
      <c r="D118" s="37"/>
      <c r="E118" s="37"/>
      <c r="F118" s="38">
        <v>2136903</v>
      </c>
      <c r="G118" s="44" t="s">
        <v>468</v>
      </c>
      <c r="H118" s="39"/>
      <c r="I118" s="39"/>
      <c r="J118" s="39"/>
    </row>
    <row r="119" ht="20.1" customHeight="1" spans="1:10">
      <c r="A119" s="35"/>
      <c r="B119" s="36"/>
      <c r="C119" s="37"/>
      <c r="D119" s="37"/>
      <c r="E119" s="37"/>
      <c r="F119" s="38">
        <v>2136999</v>
      </c>
      <c r="G119" s="44" t="s">
        <v>469</v>
      </c>
      <c r="H119" s="39"/>
      <c r="I119" s="39"/>
      <c r="J119" s="39"/>
    </row>
    <row r="120" ht="20.1" customHeight="1" spans="1:10">
      <c r="A120" s="35"/>
      <c r="B120" s="36"/>
      <c r="C120" s="37"/>
      <c r="D120" s="37"/>
      <c r="E120" s="37"/>
      <c r="F120" s="38">
        <v>214</v>
      </c>
      <c r="G120" s="40" t="s">
        <v>470</v>
      </c>
      <c r="H120" s="39">
        <f>SUM(H121,H126,H131,H140,H147,H157,H160,H163)</f>
        <v>0</v>
      </c>
      <c r="I120" s="39"/>
      <c r="J120" s="39"/>
    </row>
    <row r="121" ht="20.1" customHeight="1" spans="1:10">
      <c r="A121" s="35"/>
      <c r="B121" s="36"/>
      <c r="C121" s="37"/>
      <c r="D121" s="37"/>
      <c r="E121" s="37"/>
      <c r="F121" s="38">
        <v>21460</v>
      </c>
      <c r="G121" s="44" t="s">
        <v>471</v>
      </c>
      <c r="H121" s="39">
        <f>SUM(H122:H125)</f>
        <v>0</v>
      </c>
      <c r="I121" s="39"/>
      <c r="J121" s="39"/>
    </row>
    <row r="122" ht="20.1" customHeight="1" spans="1:10">
      <c r="A122" s="35"/>
      <c r="B122" s="36"/>
      <c r="C122" s="37"/>
      <c r="D122" s="37"/>
      <c r="E122" s="37"/>
      <c r="F122" s="38">
        <v>2146001</v>
      </c>
      <c r="G122" s="44" t="s">
        <v>472</v>
      </c>
      <c r="H122" s="39"/>
      <c r="I122" s="39"/>
      <c r="J122" s="39"/>
    </row>
    <row r="123" ht="20.1" customHeight="1" spans="1:10">
      <c r="A123" s="35"/>
      <c r="B123" s="36"/>
      <c r="C123" s="37"/>
      <c r="D123" s="37"/>
      <c r="E123" s="37"/>
      <c r="F123" s="38">
        <v>2146002</v>
      </c>
      <c r="G123" s="44" t="s">
        <v>473</v>
      </c>
      <c r="H123" s="39"/>
      <c r="I123" s="39"/>
      <c r="J123" s="39"/>
    </row>
    <row r="124" ht="20.1" customHeight="1" spans="1:10">
      <c r="A124" s="35"/>
      <c r="B124" s="36"/>
      <c r="C124" s="37"/>
      <c r="D124" s="37"/>
      <c r="E124" s="37"/>
      <c r="F124" s="38">
        <v>2146003</v>
      </c>
      <c r="G124" s="44" t="s">
        <v>474</v>
      </c>
      <c r="H124" s="39"/>
      <c r="I124" s="39"/>
      <c r="J124" s="39"/>
    </row>
    <row r="125" ht="20.1" customHeight="1" spans="1:10">
      <c r="A125" s="35"/>
      <c r="B125" s="36"/>
      <c r="C125" s="37"/>
      <c r="D125" s="37"/>
      <c r="E125" s="37"/>
      <c r="F125" s="38">
        <v>2146099</v>
      </c>
      <c r="G125" s="44" t="s">
        <v>475</v>
      </c>
      <c r="H125" s="39"/>
      <c r="I125" s="39"/>
      <c r="J125" s="39"/>
    </row>
    <row r="126" ht="20.1" customHeight="1" spans="1:10">
      <c r="A126" s="35"/>
      <c r="B126" s="36"/>
      <c r="C126" s="37"/>
      <c r="D126" s="37"/>
      <c r="E126" s="37"/>
      <c r="F126" s="38">
        <v>21462</v>
      </c>
      <c r="G126" s="44" t="s">
        <v>476</v>
      </c>
      <c r="H126" s="39">
        <f>SUM(H127:H130)</f>
        <v>0</v>
      </c>
      <c r="I126" s="39"/>
      <c r="J126" s="39"/>
    </row>
    <row r="127" ht="20.1" customHeight="1" spans="1:10">
      <c r="A127" s="35"/>
      <c r="B127" s="36"/>
      <c r="C127" s="37"/>
      <c r="D127" s="37"/>
      <c r="E127" s="37"/>
      <c r="F127" s="38">
        <v>2146201</v>
      </c>
      <c r="G127" s="44" t="s">
        <v>474</v>
      </c>
      <c r="H127" s="39"/>
      <c r="I127" s="39"/>
      <c r="J127" s="39"/>
    </row>
    <row r="128" ht="20.1" customHeight="1" spans="1:10">
      <c r="A128" s="35"/>
      <c r="B128" s="36"/>
      <c r="C128" s="37"/>
      <c r="D128" s="37"/>
      <c r="E128" s="37"/>
      <c r="F128" s="38">
        <v>2146202</v>
      </c>
      <c r="G128" s="44" t="s">
        <v>477</v>
      </c>
      <c r="H128" s="39"/>
      <c r="I128" s="39"/>
      <c r="J128" s="39"/>
    </row>
    <row r="129" ht="20.1" customHeight="1" spans="1:10">
      <c r="A129" s="35"/>
      <c r="B129" s="36"/>
      <c r="C129" s="37"/>
      <c r="D129" s="37"/>
      <c r="E129" s="37"/>
      <c r="F129" s="38">
        <v>2146203</v>
      </c>
      <c r="G129" s="44" t="s">
        <v>478</v>
      </c>
      <c r="H129" s="39"/>
      <c r="I129" s="39"/>
      <c r="J129" s="39"/>
    </row>
    <row r="130" ht="20.1" customHeight="1" spans="1:10">
      <c r="A130" s="35"/>
      <c r="B130" s="36"/>
      <c r="C130" s="37"/>
      <c r="D130" s="37"/>
      <c r="E130" s="37"/>
      <c r="F130" s="38">
        <v>2146299</v>
      </c>
      <c r="G130" s="44" t="s">
        <v>479</v>
      </c>
      <c r="H130" s="39"/>
      <c r="I130" s="39"/>
      <c r="J130" s="39"/>
    </row>
    <row r="131" ht="20.1" customHeight="1" spans="1:10">
      <c r="A131" s="35"/>
      <c r="B131" s="36"/>
      <c r="C131" s="37"/>
      <c r="D131" s="37"/>
      <c r="E131" s="37"/>
      <c r="F131" s="38">
        <v>21464</v>
      </c>
      <c r="G131" s="44" t="s">
        <v>480</v>
      </c>
      <c r="H131" s="39">
        <f>SUM(H132:H139)</f>
        <v>0</v>
      </c>
      <c r="I131" s="39"/>
      <c r="J131" s="39"/>
    </row>
    <row r="132" ht="20.1" customHeight="1" spans="1:10">
      <c r="A132" s="35"/>
      <c r="B132" s="36"/>
      <c r="C132" s="37"/>
      <c r="D132" s="37"/>
      <c r="E132" s="37"/>
      <c r="F132" s="38">
        <v>2146401</v>
      </c>
      <c r="G132" s="44" t="s">
        <v>481</v>
      </c>
      <c r="H132" s="39"/>
      <c r="I132" s="39"/>
      <c r="J132" s="39"/>
    </row>
    <row r="133" ht="20.1" customHeight="1" spans="1:10">
      <c r="A133" s="35"/>
      <c r="B133" s="36"/>
      <c r="C133" s="37"/>
      <c r="D133" s="37"/>
      <c r="E133" s="37"/>
      <c r="F133" s="38">
        <v>2146402</v>
      </c>
      <c r="G133" s="44" t="s">
        <v>482</v>
      </c>
      <c r="H133" s="39"/>
      <c r="I133" s="39"/>
      <c r="J133" s="39"/>
    </row>
    <row r="134" ht="20.1" customHeight="1" spans="1:10">
      <c r="A134" s="35"/>
      <c r="B134" s="36"/>
      <c r="C134" s="37"/>
      <c r="D134" s="37"/>
      <c r="E134" s="37"/>
      <c r="F134" s="38">
        <v>2146403</v>
      </c>
      <c r="G134" s="44" t="s">
        <v>483</v>
      </c>
      <c r="H134" s="39"/>
      <c r="I134" s="39"/>
      <c r="J134" s="39"/>
    </row>
    <row r="135" ht="20.1" customHeight="1" spans="1:10">
      <c r="A135" s="35"/>
      <c r="B135" s="36"/>
      <c r="C135" s="37"/>
      <c r="D135" s="37"/>
      <c r="E135" s="37"/>
      <c r="F135" s="38">
        <v>2146404</v>
      </c>
      <c r="G135" s="44" t="s">
        <v>484</v>
      </c>
      <c r="H135" s="39"/>
      <c r="I135" s="39"/>
      <c r="J135" s="39"/>
    </row>
    <row r="136" ht="20.1" customHeight="1" spans="1:10">
      <c r="A136" s="35"/>
      <c r="B136" s="36"/>
      <c r="C136" s="37"/>
      <c r="D136" s="37"/>
      <c r="E136" s="37"/>
      <c r="F136" s="38">
        <v>2146405</v>
      </c>
      <c r="G136" s="44" t="s">
        <v>485</v>
      </c>
      <c r="H136" s="39"/>
      <c r="I136" s="39"/>
      <c r="J136" s="39"/>
    </row>
    <row r="137" ht="20.1" customHeight="1" spans="1:10">
      <c r="A137" s="35"/>
      <c r="B137" s="36"/>
      <c r="C137" s="37"/>
      <c r="D137" s="37"/>
      <c r="E137" s="37"/>
      <c r="F137" s="38">
        <v>2146406</v>
      </c>
      <c r="G137" s="44" t="s">
        <v>486</v>
      </c>
      <c r="H137" s="39"/>
      <c r="I137" s="39"/>
      <c r="J137" s="39"/>
    </row>
    <row r="138" ht="20.1" customHeight="1" spans="1:10">
      <c r="A138" s="35"/>
      <c r="B138" s="36"/>
      <c r="C138" s="37"/>
      <c r="D138" s="37"/>
      <c r="E138" s="37"/>
      <c r="F138" s="38">
        <v>2146407</v>
      </c>
      <c r="G138" s="44" t="s">
        <v>487</v>
      </c>
      <c r="H138" s="39"/>
      <c r="I138" s="39"/>
      <c r="J138" s="39"/>
    </row>
    <row r="139" ht="20.1" customHeight="1" spans="1:10">
      <c r="A139" s="35"/>
      <c r="B139" s="36"/>
      <c r="C139" s="37"/>
      <c r="D139" s="37"/>
      <c r="E139" s="37"/>
      <c r="F139" s="38">
        <v>2146499</v>
      </c>
      <c r="G139" s="44" t="s">
        <v>488</v>
      </c>
      <c r="H139" s="39"/>
      <c r="I139" s="39"/>
      <c r="J139" s="39"/>
    </row>
    <row r="140" ht="20.1" customHeight="1" spans="1:10">
      <c r="A140" s="35"/>
      <c r="B140" s="36"/>
      <c r="C140" s="37"/>
      <c r="D140" s="37"/>
      <c r="E140" s="37"/>
      <c r="F140" s="38">
        <v>21468</v>
      </c>
      <c r="G140" s="44" t="s">
        <v>489</v>
      </c>
      <c r="H140" s="39">
        <f>SUM(H141:H146)</f>
        <v>0</v>
      </c>
      <c r="I140" s="39"/>
      <c r="J140" s="39"/>
    </row>
    <row r="141" ht="20.1" customHeight="1" spans="1:10">
      <c r="A141" s="35"/>
      <c r="B141" s="36"/>
      <c r="C141" s="37"/>
      <c r="D141" s="37"/>
      <c r="E141" s="37"/>
      <c r="F141" s="38">
        <v>2146801</v>
      </c>
      <c r="G141" s="44" t="s">
        <v>490</v>
      </c>
      <c r="H141" s="39"/>
      <c r="I141" s="39"/>
      <c r="J141" s="39"/>
    </row>
    <row r="142" ht="20.1" customHeight="1" spans="1:10">
      <c r="A142" s="35"/>
      <c r="B142" s="36"/>
      <c r="C142" s="37"/>
      <c r="D142" s="37"/>
      <c r="E142" s="37"/>
      <c r="F142" s="38">
        <v>2146802</v>
      </c>
      <c r="G142" s="44" t="s">
        <v>491</v>
      </c>
      <c r="H142" s="39"/>
      <c r="I142" s="39"/>
      <c r="J142" s="39"/>
    </row>
    <row r="143" ht="20.1" customHeight="1" spans="1:10">
      <c r="A143" s="35"/>
      <c r="B143" s="36"/>
      <c r="C143" s="37"/>
      <c r="D143" s="37"/>
      <c r="E143" s="37"/>
      <c r="F143" s="38">
        <v>2146803</v>
      </c>
      <c r="G143" s="44" t="s">
        <v>492</v>
      </c>
      <c r="H143" s="39"/>
      <c r="I143" s="39"/>
      <c r="J143" s="39"/>
    </row>
    <row r="144" ht="20.1" customHeight="1" spans="1:10">
      <c r="A144" s="35"/>
      <c r="B144" s="36"/>
      <c r="C144" s="37"/>
      <c r="D144" s="37"/>
      <c r="E144" s="37"/>
      <c r="F144" s="38">
        <v>2146804</v>
      </c>
      <c r="G144" s="44" t="s">
        <v>493</v>
      </c>
      <c r="H144" s="39"/>
      <c r="I144" s="39"/>
      <c r="J144" s="39"/>
    </row>
    <row r="145" ht="20.1" customHeight="1" spans="1:10">
      <c r="A145" s="35"/>
      <c r="B145" s="36"/>
      <c r="C145" s="37"/>
      <c r="D145" s="37"/>
      <c r="E145" s="37"/>
      <c r="F145" s="38">
        <v>2146805</v>
      </c>
      <c r="G145" s="44" t="s">
        <v>494</v>
      </c>
      <c r="H145" s="39"/>
      <c r="I145" s="39"/>
      <c r="J145" s="39"/>
    </row>
    <row r="146" ht="20.1" customHeight="1" spans="1:10">
      <c r="A146" s="35"/>
      <c r="B146" s="36"/>
      <c r="C146" s="37"/>
      <c r="D146" s="37"/>
      <c r="E146" s="37"/>
      <c r="F146" s="38">
        <v>2146899</v>
      </c>
      <c r="G146" s="44" t="s">
        <v>495</v>
      </c>
      <c r="H146" s="39"/>
      <c r="I146" s="39"/>
      <c r="J146" s="39"/>
    </row>
    <row r="147" ht="20.1" customHeight="1" spans="1:10">
      <c r="A147" s="35"/>
      <c r="B147" s="36"/>
      <c r="C147" s="37"/>
      <c r="D147" s="37"/>
      <c r="E147" s="37"/>
      <c r="F147" s="38">
        <v>21469</v>
      </c>
      <c r="G147" s="44" t="s">
        <v>496</v>
      </c>
      <c r="H147" s="39">
        <f>SUM(H148:H156)</f>
        <v>0</v>
      </c>
      <c r="I147" s="39"/>
      <c r="J147" s="39"/>
    </row>
    <row r="148" ht="20.1" customHeight="1" spans="1:10">
      <c r="A148" s="35"/>
      <c r="B148" s="36"/>
      <c r="C148" s="37"/>
      <c r="D148" s="37"/>
      <c r="E148" s="37"/>
      <c r="F148" s="38">
        <v>2146901</v>
      </c>
      <c r="G148" s="44" t="s">
        <v>497</v>
      </c>
      <c r="H148" s="39"/>
      <c r="I148" s="39"/>
      <c r="J148" s="39"/>
    </row>
    <row r="149" ht="20.1" customHeight="1" spans="1:10">
      <c r="A149" s="35"/>
      <c r="B149" s="36"/>
      <c r="C149" s="37"/>
      <c r="D149" s="37"/>
      <c r="E149" s="37"/>
      <c r="F149" s="38">
        <v>2146902</v>
      </c>
      <c r="G149" s="44" t="s">
        <v>498</v>
      </c>
      <c r="H149" s="39"/>
      <c r="I149" s="39"/>
      <c r="J149" s="39"/>
    </row>
    <row r="150" ht="20.1" customHeight="1" spans="1:10">
      <c r="A150" s="35"/>
      <c r="B150" s="36"/>
      <c r="C150" s="37"/>
      <c r="D150" s="37"/>
      <c r="E150" s="37"/>
      <c r="F150" s="38">
        <v>2146903</v>
      </c>
      <c r="G150" s="44" t="s">
        <v>499</v>
      </c>
      <c r="H150" s="39"/>
      <c r="I150" s="39"/>
      <c r="J150" s="39"/>
    </row>
    <row r="151" ht="20.1" customHeight="1" spans="1:10">
      <c r="A151" s="35"/>
      <c r="B151" s="36"/>
      <c r="C151" s="37"/>
      <c r="D151" s="37"/>
      <c r="E151" s="37"/>
      <c r="F151" s="38">
        <v>2146904</v>
      </c>
      <c r="G151" s="44" t="s">
        <v>500</v>
      </c>
      <c r="H151" s="39"/>
      <c r="I151" s="39"/>
      <c r="J151" s="39"/>
    </row>
    <row r="152" ht="20.1" customHeight="1" spans="1:10">
      <c r="A152" s="35"/>
      <c r="B152" s="36"/>
      <c r="C152" s="37"/>
      <c r="D152" s="37"/>
      <c r="E152" s="37"/>
      <c r="F152" s="38">
        <v>2146906</v>
      </c>
      <c r="G152" s="44" t="s">
        <v>501</v>
      </c>
      <c r="H152" s="39"/>
      <c r="I152" s="39"/>
      <c r="J152" s="39"/>
    </row>
    <row r="153" ht="20.1" customHeight="1" spans="1:10">
      <c r="A153" s="35"/>
      <c r="B153" s="36"/>
      <c r="C153" s="37"/>
      <c r="D153" s="37"/>
      <c r="E153" s="37"/>
      <c r="F153" s="38">
        <v>2146907</v>
      </c>
      <c r="G153" s="44" t="s">
        <v>502</v>
      </c>
      <c r="H153" s="39"/>
      <c r="I153" s="39"/>
      <c r="J153" s="39"/>
    </row>
    <row r="154" ht="20.1" customHeight="1" spans="1:10">
      <c r="A154" s="35"/>
      <c r="B154" s="36"/>
      <c r="C154" s="37"/>
      <c r="D154" s="37"/>
      <c r="E154" s="37"/>
      <c r="F154" s="38">
        <v>2146908</v>
      </c>
      <c r="G154" s="44" t="s">
        <v>503</v>
      </c>
      <c r="H154" s="39"/>
      <c r="I154" s="39"/>
      <c r="J154" s="39"/>
    </row>
    <row r="155" ht="20.1" customHeight="1" spans="1:10">
      <c r="A155" s="35"/>
      <c r="B155" s="36"/>
      <c r="C155" s="37"/>
      <c r="D155" s="37"/>
      <c r="E155" s="37"/>
      <c r="F155" s="38">
        <v>2146909</v>
      </c>
      <c r="G155" s="44" t="s">
        <v>504</v>
      </c>
      <c r="H155" s="39"/>
      <c r="I155" s="39"/>
      <c r="J155" s="39"/>
    </row>
    <row r="156" ht="20.1" customHeight="1" spans="1:10">
      <c r="A156" s="35"/>
      <c r="B156" s="36"/>
      <c r="C156" s="37"/>
      <c r="D156" s="37"/>
      <c r="E156" s="37"/>
      <c r="F156" s="38">
        <v>2146999</v>
      </c>
      <c r="G156" s="44" t="s">
        <v>505</v>
      </c>
      <c r="H156" s="39"/>
      <c r="I156" s="39"/>
      <c r="J156" s="39"/>
    </row>
    <row r="157" ht="39" customHeight="1" spans="1:10">
      <c r="A157" s="35"/>
      <c r="B157" s="36"/>
      <c r="C157" s="37"/>
      <c r="D157" s="37"/>
      <c r="E157" s="37"/>
      <c r="F157" s="38">
        <v>21470</v>
      </c>
      <c r="G157" s="44" t="s">
        <v>506</v>
      </c>
      <c r="H157" s="39">
        <f>SUM(H158:H159)</f>
        <v>0</v>
      </c>
      <c r="I157" s="39"/>
      <c r="J157" s="39"/>
    </row>
    <row r="158" ht="20.1" customHeight="1" spans="1:10">
      <c r="A158" s="35"/>
      <c r="B158" s="36"/>
      <c r="C158" s="37"/>
      <c r="D158" s="37"/>
      <c r="E158" s="37"/>
      <c r="F158" s="38">
        <v>2147001</v>
      </c>
      <c r="G158" s="43" t="s">
        <v>472</v>
      </c>
      <c r="H158" s="39"/>
      <c r="I158" s="39"/>
      <c r="J158" s="39"/>
    </row>
    <row r="159" ht="41" customHeight="1" spans="1:10">
      <c r="A159" s="35"/>
      <c r="B159" s="36"/>
      <c r="C159" s="37"/>
      <c r="D159" s="37"/>
      <c r="E159" s="37"/>
      <c r="F159" s="38">
        <v>2147099</v>
      </c>
      <c r="G159" s="43" t="s">
        <v>507</v>
      </c>
      <c r="H159" s="39"/>
      <c r="I159" s="39"/>
      <c r="J159" s="39"/>
    </row>
    <row r="160" ht="20.1" customHeight="1" spans="1:10">
      <c r="A160" s="35"/>
      <c r="B160" s="36"/>
      <c r="C160" s="37"/>
      <c r="D160" s="37"/>
      <c r="E160" s="37"/>
      <c r="F160" s="38">
        <v>21471</v>
      </c>
      <c r="G160" s="44" t="s">
        <v>508</v>
      </c>
      <c r="H160" s="39">
        <f>SUM(H161:H162)</f>
        <v>0</v>
      </c>
      <c r="I160" s="39"/>
      <c r="J160" s="39"/>
    </row>
    <row r="161" ht="20.1" customHeight="1" spans="1:10">
      <c r="A161" s="35"/>
      <c r="B161" s="36"/>
      <c r="C161" s="37"/>
      <c r="D161" s="37"/>
      <c r="E161" s="37"/>
      <c r="F161" s="38">
        <v>2147101</v>
      </c>
      <c r="G161" s="43" t="s">
        <v>472</v>
      </c>
      <c r="H161" s="39"/>
      <c r="I161" s="39"/>
      <c r="J161" s="39"/>
    </row>
    <row r="162" ht="20.1" customHeight="1" spans="1:10">
      <c r="A162" s="35"/>
      <c r="B162" s="36"/>
      <c r="C162" s="37"/>
      <c r="D162" s="37"/>
      <c r="E162" s="37"/>
      <c r="F162" s="38">
        <v>2147199</v>
      </c>
      <c r="G162" s="43" t="s">
        <v>509</v>
      </c>
      <c r="H162" s="39"/>
      <c r="I162" s="39"/>
      <c r="J162" s="39"/>
    </row>
    <row r="163" ht="20.1" customHeight="1" spans="1:10">
      <c r="A163" s="35"/>
      <c r="B163" s="36"/>
      <c r="C163" s="37"/>
      <c r="D163" s="37"/>
      <c r="E163" s="37"/>
      <c r="F163" s="38">
        <v>21472</v>
      </c>
      <c r="G163" s="44" t="s">
        <v>510</v>
      </c>
      <c r="H163" s="39"/>
      <c r="I163" s="39"/>
      <c r="J163" s="39"/>
    </row>
    <row r="164" ht="20.1" customHeight="1" spans="1:10">
      <c r="A164" s="35"/>
      <c r="B164" s="36"/>
      <c r="C164" s="37"/>
      <c r="D164" s="37"/>
      <c r="E164" s="37"/>
      <c r="F164" s="38">
        <v>215</v>
      </c>
      <c r="G164" s="40" t="s">
        <v>511</v>
      </c>
      <c r="H164" s="39">
        <f>SUM(H165)</f>
        <v>0</v>
      </c>
      <c r="I164" s="39"/>
      <c r="J164" s="39"/>
    </row>
    <row r="165" ht="20.1" customHeight="1" spans="1:10">
      <c r="A165" s="35"/>
      <c r="B165" s="36"/>
      <c r="C165" s="37"/>
      <c r="D165" s="37"/>
      <c r="E165" s="37"/>
      <c r="F165" s="38">
        <v>21562</v>
      </c>
      <c r="G165" s="44" t="s">
        <v>512</v>
      </c>
      <c r="H165" s="39">
        <f>SUM(H166:H167)</f>
        <v>0</v>
      </c>
      <c r="I165" s="39"/>
      <c r="J165" s="39"/>
    </row>
    <row r="166" ht="20.1" customHeight="1" spans="1:10">
      <c r="A166" s="35"/>
      <c r="B166" s="36"/>
      <c r="C166" s="37"/>
      <c r="D166" s="37"/>
      <c r="E166" s="37"/>
      <c r="F166" s="38">
        <v>2156202</v>
      </c>
      <c r="G166" s="44" t="s">
        <v>513</v>
      </c>
      <c r="H166" s="39"/>
      <c r="I166" s="39"/>
      <c r="J166" s="39"/>
    </row>
    <row r="167" ht="20.1" customHeight="1" spans="1:10">
      <c r="A167" s="35"/>
      <c r="B167" s="36"/>
      <c r="C167" s="37"/>
      <c r="D167" s="37"/>
      <c r="E167" s="37"/>
      <c r="F167" s="38">
        <v>2156299</v>
      </c>
      <c r="G167" s="44" t="s">
        <v>514</v>
      </c>
      <c r="H167" s="39"/>
      <c r="I167" s="39"/>
      <c r="J167" s="39"/>
    </row>
    <row r="168" ht="20.1" customHeight="1" spans="1:10">
      <c r="A168" s="35"/>
      <c r="B168" s="36"/>
      <c r="C168" s="37"/>
      <c r="D168" s="37"/>
      <c r="E168" s="37"/>
      <c r="F168" s="38">
        <v>229</v>
      </c>
      <c r="G168" s="40" t="s">
        <v>515</v>
      </c>
      <c r="H168" s="39">
        <f>SUM(H169,H173,H182,H183)</f>
        <v>0</v>
      </c>
      <c r="I168" s="39">
        <f>SUM(I169,I173,I182,I183)</f>
        <v>44706</v>
      </c>
      <c r="J168" s="48"/>
    </row>
    <row r="169" ht="20.1" customHeight="1" spans="1:10">
      <c r="A169" s="35"/>
      <c r="B169" s="36"/>
      <c r="C169" s="37"/>
      <c r="D169" s="37"/>
      <c r="E169" s="37"/>
      <c r="F169" s="38">
        <v>22904</v>
      </c>
      <c r="G169" s="44" t="s">
        <v>516</v>
      </c>
      <c r="H169" s="39">
        <f>SUM(H170:H172)</f>
        <v>0</v>
      </c>
      <c r="I169" s="39">
        <f>SUM(I170:I172)</f>
        <v>44545</v>
      </c>
      <c r="J169" s="48"/>
    </row>
    <row r="170" ht="20.1" customHeight="1" spans="1:10">
      <c r="A170" s="35"/>
      <c r="B170" s="36"/>
      <c r="C170" s="37"/>
      <c r="D170" s="37"/>
      <c r="E170" s="37"/>
      <c r="F170" s="38">
        <v>2290401</v>
      </c>
      <c r="G170" s="44" t="s">
        <v>517</v>
      </c>
      <c r="H170" s="39"/>
      <c r="I170" s="39"/>
      <c r="J170" s="39"/>
    </row>
    <row r="171" ht="20.1" customHeight="1" spans="1:10">
      <c r="A171" s="35"/>
      <c r="B171" s="36"/>
      <c r="C171" s="37"/>
      <c r="D171" s="37"/>
      <c r="E171" s="37"/>
      <c r="F171" s="38">
        <v>2290402</v>
      </c>
      <c r="G171" s="44" t="s">
        <v>518</v>
      </c>
      <c r="H171" s="39"/>
      <c r="I171" s="39">
        <v>44545</v>
      </c>
      <c r="J171" s="48"/>
    </row>
    <row r="172" ht="20.1" customHeight="1" spans="1:10">
      <c r="A172" s="35"/>
      <c r="B172" s="36"/>
      <c r="C172" s="37"/>
      <c r="D172" s="37"/>
      <c r="E172" s="37"/>
      <c r="F172" s="38">
        <v>2290403</v>
      </c>
      <c r="G172" s="44" t="s">
        <v>519</v>
      </c>
      <c r="H172" s="39"/>
      <c r="I172" s="39"/>
      <c r="J172" s="39"/>
    </row>
    <row r="173" ht="20.1" customHeight="1" spans="1:10">
      <c r="A173" s="35"/>
      <c r="B173" s="36"/>
      <c r="C173" s="37"/>
      <c r="D173" s="37"/>
      <c r="E173" s="37"/>
      <c r="F173" s="38">
        <v>22908</v>
      </c>
      <c r="G173" s="44" t="s">
        <v>520</v>
      </c>
      <c r="H173" s="39">
        <f>SUM(H174:H181)</f>
        <v>0</v>
      </c>
      <c r="I173" s="39"/>
      <c r="J173" s="39"/>
    </row>
    <row r="174" ht="20.1" customHeight="1" spans="1:10">
      <c r="A174" s="35"/>
      <c r="B174" s="36"/>
      <c r="C174" s="37"/>
      <c r="D174" s="37"/>
      <c r="E174" s="37"/>
      <c r="F174" s="38">
        <v>2290802</v>
      </c>
      <c r="G174" s="44" t="s">
        <v>521</v>
      </c>
      <c r="H174" s="39"/>
      <c r="I174" s="39"/>
      <c r="J174" s="39"/>
    </row>
    <row r="175" ht="20.1" customHeight="1" spans="1:10">
      <c r="A175" s="35"/>
      <c r="B175" s="36"/>
      <c r="C175" s="37"/>
      <c r="D175" s="37"/>
      <c r="E175" s="37"/>
      <c r="F175" s="38">
        <v>2290803</v>
      </c>
      <c r="G175" s="44" t="s">
        <v>522</v>
      </c>
      <c r="H175" s="39"/>
      <c r="I175" s="39"/>
      <c r="J175" s="39"/>
    </row>
    <row r="176" ht="20.1" customHeight="1" spans="1:10">
      <c r="A176" s="35"/>
      <c r="B176" s="36"/>
      <c r="C176" s="37"/>
      <c r="D176" s="37"/>
      <c r="E176" s="37"/>
      <c r="F176" s="38">
        <v>2290804</v>
      </c>
      <c r="G176" s="44" t="s">
        <v>523</v>
      </c>
      <c r="H176" s="39"/>
      <c r="I176" s="39"/>
      <c r="J176" s="39"/>
    </row>
    <row r="177" ht="20.1" customHeight="1" spans="1:10">
      <c r="A177" s="35"/>
      <c r="B177" s="36"/>
      <c r="C177" s="37"/>
      <c r="D177" s="37"/>
      <c r="E177" s="37"/>
      <c r="F177" s="38">
        <v>2290805</v>
      </c>
      <c r="G177" s="44" t="s">
        <v>524</v>
      </c>
      <c r="H177" s="39"/>
      <c r="I177" s="39"/>
      <c r="J177" s="39"/>
    </row>
    <row r="178" ht="20.1" customHeight="1" spans="1:10">
      <c r="A178" s="35"/>
      <c r="B178" s="36"/>
      <c r="C178" s="37"/>
      <c r="D178" s="37"/>
      <c r="E178" s="37"/>
      <c r="F178" s="38">
        <v>2290806</v>
      </c>
      <c r="G178" s="44" t="s">
        <v>525</v>
      </c>
      <c r="H178" s="39"/>
      <c r="I178" s="39"/>
      <c r="J178" s="39"/>
    </row>
    <row r="179" ht="20.1" customHeight="1" spans="1:10">
      <c r="A179" s="35"/>
      <c r="B179" s="36"/>
      <c r="C179" s="37"/>
      <c r="D179" s="37"/>
      <c r="E179" s="37"/>
      <c r="F179" s="38">
        <v>2290807</v>
      </c>
      <c r="G179" s="44" t="s">
        <v>526</v>
      </c>
      <c r="H179" s="39"/>
      <c r="I179" s="39"/>
      <c r="J179" s="39"/>
    </row>
    <row r="180" ht="20.1" customHeight="1" spans="1:10">
      <c r="A180" s="35"/>
      <c r="B180" s="36"/>
      <c r="C180" s="37"/>
      <c r="D180" s="37"/>
      <c r="E180" s="37"/>
      <c r="F180" s="38">
        <v>2290808</v>
      </c>
      <c r="G180" s="44" t="s">
        <v>527</v>
      </c>
      <c r="H180" s="39"/>
      <c r="I180" s="39"/>
      <c r="J180" s="39"/>
    </row>
    <row r="181" ht="20.1" customHeight="1" spans="1:10">
      <c r="A181" s="35"/>
      <c r="B181" s="36"/>
      <c r="C181" s="37"/>
      <c r="D181" s="37"/>
      <c r="E181" s="37"/>
      <c r="F181" s="38">
        <v>2290899</v>
      </c>
      <c r="G181" s="44" t="s">
        <v>528</v>
      </c>
      <c r="H181" s="39"/>
      <c r="I181" s="39"/>
      <c r="J181" s="39"/>
    </row>
    <row r="182" ht="20.1" customHeight="1" spans="1:10">
      <c r="A182" s="35"/>
      <c r="B182" s="36"/>
      <c r="C182" s="37"/>
      <c r="D182" s="37"/>
      <c r="E182" s="37"/>
      <c r="F182" s="38">
        <v>22909</v>
      </c>
      <c r="G182" s="44" t="s">
        <v>529</v>
      </c>
      <c r="H182" s="39"/>
      <c r="I182" s="39"/>
      <c r="J182" s="39"/>
    </row>
    <row r="183" ht="20.1" customHeight="1" spans="1:10">
      <c r="A183" s="35"/>
      <c r="B183" s="36"/>
      <c r="C183" s="37"/>
      <c r="D183" s="37"/>
      <c r="E183" s="37"/>
      <c r="F183" s="38">
        <v>22960</v>
      </c>
      <c r="G183" s="44" t="s">
        <v>530</v>
      </c>
      <c r="H183" s="39">
        <f>SUM(H184:H193)</f>
        <v>0</v>
      </c>
      <c r="I183" s="39">
        <f>SUM(I184:I193)</f>
        <v>161</v>
      </c>
      <c r="J183" s="48"/>
    </row>
    <row r="184" ht="20.1" customHeight="1" spans="1:10">
      <c r="A184" s="35"/>
      <c r="B184" s="36"/>
      <c r="C184" s="37"/>
      <c r="D184" s="37"/>
      <c r="E184" s="37"/>
      <c r="F184" s="38">
        <v>2296002</v>
      </c>
      <c r="G184" s="44" t="s">
        <v>531</v>
      </c>
      <c r="H184" s="39"/>
      <c r="I184" s="39">
        <v>113</v>
      </c>
      <c r="J184" s="48"/>
    </row>
    <row r="185" ht="20.1" customHeight="1" spans="1:10">
      <c r="A185" s="35"/>
      <c r="B185" s="36"/>
      <c r="C185" s="37"/>
      <c r="D185" s="37"/>
      <c r="E185" s="37"/>
      <c r="F185" s="38">
        <v>2296003</v>
      </c>
      <c r="G185" s="44" t="s">
        <v>532</v>
      </c>
      <c r="H185" s="39"/>
      <c r="I185" s="39"/>
      <c r="J185" s="39"/>
    </row>
    <row r="186" ht="20.1" customHeight="1" spans="1:10">
      <c r="A186" s="35"/>
      <c r="B186" s="36"/>
      <c r="C186" s="37"/>
      <c r="D186" s="37"/>
      <c r="E186" s="37"/>
      <c r="F186" s="38">
        <v>2296004</v>
      </c>
      <c r="G186" s="44" t="s">
        <v>533</v>
      </c>
      <c r="H186" s="39"/>
      <c r="I186" s="39"/>
      <c r="J186" s="39"/>
    </row>
    <row r="187" ht="20.1" customHeight="1" spans="1:10">
      <c r="A187" s="35"/>
      <c r="B187" s="36"/>
      <c r="C187" s="37"/>
      <c r="D187" s="37"/>
      <c r="E187" s="37"/>
      <c r="F187" s="38">
        <v>2296005</v>
      </c>
      <c r="G187" s="44" t="s">
        <v>534</v>
      </c>
      <c r="H187" s="39"/>
      <c r="I187" s="39"/>
      <c r="J187" s="39"/>
    </row>
    <row r="188" ht="20.1" customHeight="1" spans="1:10">
      <c r="A188" s="35"/>
      <c r="B188" s="36"/>
      <c r="C188" s="37"/>
      <c r="D188" s="37"/>
      <c r="E188" s="37"/>
      <c r="F188" s="38">
        <v>2296006</v>
      </c>
      <c r="G188" s="44" t="s">
        <v>535</v>
      </c>
      <c r="H188" s="39"/>
      <c r="I188" s="39">
        <v>45</v>
      </c>
      <c r="J188" s="48"/>
    </row>
    <row r="189" ht="20.1" customHeight="1" spans="1:10">
      <c r="A189" s="35"/>
      <c r="B189" s="36"/>
      <c r="C189" s="37"/>
      <c r="D189" s="37"/>
      <c r="E189" s="37"/>
      <c r="F189" s="38">
        <v>2296010</v>
      </c>
      <c r="G189" s="44" t="s">
        <v>536</v>
      </c>
      <c r="H189" s="39"/>
      <c r="I189" s="39"/>
      <c r="J189" s="39"/>
    </row>
    <row r="190" ht="20.1" customHeight="1" spans="1:10">
      <c r="A190" s="35"/>
      <c r="B190" s="36"/>
      <c r="C190" s="37"/>
      <c r="D190" s="37"/>
      <c r="E190" s="37"/>
      <c r="F190" s="38">
        <v>2296011</v>
      </c>
      <c r="G190" s="46" t="s">
        <v>537</v>
      </c>
      <c r="H190" s="39"/>
      <c r="I190" s="39"/>
      <c r="J190" s="39"/>
    </row>
    <row r="191" ht="20.1" customHeight="1" spans="1:10">
      <c r="A191" s="35"/>
      <c r="B191" s="36"/>
      <c r="C191" s="37"/>
      <c r="D191" s="37"/>
      <c r="E191" s="37"/>
      <c r="F191" s="38">
        <v>2296012</v>
      </c>
      <c r="G191" s="44" t="s">
        <v>538</v>
      </c>
      <c r="H191" s="39"/>
      <c r="I191" s="39"/>
      <c r="J191" s="39"/>
    </row>
    <row r="192" ht="20.1" customHeight="1" spans="1:10">
      <c r="A192" s="35"/>
      <c r="B192" s="36"/>
      <c r="C192" s="37"/>
      <c r="D192" s="37"/>
      <c r="E192" s="37"/>
      <c r="F192" s="38">
        <v>2296013</v>
      </c>
      <c r="G192" s="44" t="s">
        <v>539</v>
      </c>
      <c r="H192" s="39"/>
      <c r="I192" s="39"/>
      <c r="J192" s="39"/>
    </row>
    <row r="193" ht="20.1" customHeight="1" spans="1:10">
      <c r="A193" s="35"/>
      <c r="B193" s="36"/>
      <c r="C193" s="37"/>
      <c r="D193" s="37"/>
      <c r="E193" s="37"/>
      <c r="F193" s="38">
        <v>2296099</v>
      </c>
      <c r="G193" s="44" t="s">
        <v>540</v>
      </c>
      <c r="H193" s="39"/>
      <c r="I193" s="39">
        <v>3</v>
      </c>
      <c r="J193" s="39"/>
    </row>
    <row r="194" ht="20.1" customHeight="1" spans="1:10">
      <c r="A194" s="35"/>
      <c r="B194" s="36"/>
      <c r="C194" s="37"/>
      <c r="D194" s="37"/>
      <c r="E194" s="37"/>
      <c r="F194" s="38">
        <v>232</v>
      </c>
      <c r="G194" s="40" t="s">
        <v>541</v>
      </c>
      <c r="H194" s="39">
        <f>SUM(H195:H209)</f>
        <v>7699</v>
      </c>
      <c r="I194" s="39">
        <f>SUM(I195:I209)</f>
        <v>8015</v>
      </c>
      <c r="J194" s="48">
        <f>I194/H194</f>
        <v>1.04104429146642</v>
      </c>
    </row>
    <row r="195" ht="20.1" customHeight="1" spans="1:10">
      <c r="A195" s="35"/>
      <c r="B195" s="36"/>
      <c r="C195" s="37"/>
      <c r="D195" s="37"/>
      <c r="E195" s="37"/>
      <c r="F195" s="38">
        <v>2320401</v>
      </c>
      <c r="G195" s="40" t="s">
        <v>542</v>
      </c>
      <c r="H195" s="39"/>
      <c r="I195" s="39"/>
      <c r="J195" s="39"/>
    </row>
    <row r="196" ht="20.1" customHeight="1" spans="1:10">
      <c r="A196" s="35"/>
      <c r="B196" s="36"/>
      <c r="C196" s="37"/>
      <c r="D196" s="37"/>
      <c r="E196" s="37"/>
      <c r="F196" s="38">
        <v>2320405</v>
      </c>
      <c r="G196" s="40" t="s">
        <v>543</v>
      </c>
      <c r="H196" s="39"/>
      <c r="I196" s="39"/>
      <c r="J196" s="39"/>
    </row>
    <row r="197" ht="20.1" customHeight="1" spans="1:10">
      <c r="A197" s="35"/>
      <c r="B197" s="36"/>
      <c r="C197" s="37"/>
      <c r="D197" s="37"/>
      <c r="E197" s="37"/>
      <c r="F197" s="38">
        <v>2320411</v>
      </c>
      <c r="G197" s="40" t="s">
        <v>544</v>
      </c>
      <c r="H197" s="39"/>
      <c r="I197" s="39"/>
      <c r="J197" s="39"/>
    </row>
    <row r="198" ht="20.1" customHeight="1" spans="1:10">
      <c r="A198" s="35"/>
      <c r="B198" s="36"/>
      <c r="C198" s="37"/>
      <c r="D198" s="37"/>
      <c r="E198" s="37"/>
      <c r="F198" s="38">
        <v>2320413</v>
      </c>
      <c r="G198" s="40" t="s">
        <v>545</v>
      </c>
      <c r="H198" s="39"/>
      <c r="I198" s="39"/>
      <c r="J198" s="39"/>
    </row>
    <row r="199" ht="20.1" customHeight="1" spans="1:10">
      <c r="A199" s="35"/>
      <c r="B199" s="36"/>
      <c r="C199" s="37"/>
      <c r="D199" s="37"/>
      <c r="E199" s="37"/>
      <c r="F199" s="38">
        <v>2320414</v>
      </c>
      <c r="G199" s="40" t="s">
        <v>546</v>
      </c>
      <c r="H199" s="39"/>
      <c r="I199" s="39"/>
      <c r="J199" s="39"/>
    </row>
    <row r="200" ht="20.1" customHeight="1" spans="1:10">
      <c r="A200" s="35"/>
      <c r="B200" s="36"/>
      <c r="C200" s="37"/>
      <c r="D200" s="37"/>
      <c r="E200" s="37"/>
      <c r="F200" s="38">
        <v>2320416</v>
      </c>
      <c r="G200" s="40" t="s">
        <v>547</v>
      </c>
      <c r="H200" s="39"/>
      <c r="I200" s="39"/>
      <c r="J200" s="39"/>
    </row>
    <row r="201" ht="20.1" customHeight="1" spans="1:10">
      <c r="A201" s="35"/>
      <c r="B201" s="36"/>
      <c r="C201" s="37"/>
      <c r="D201" s="37"/>
      <c r="E201" s="37"/>
      <c r="F201" s="38">
        <v>2320417</v>
      </c>
      <c r="G201" s="40" t="s">
        <v>548</v>
      </c>
      <c r="H201" s="39"/>
      <c r="I201" s="39"/>
      <c r="J201" s="39"/>
    </row>
    <row r="202" ht="20.1" customHeight="1" spans="1:10">
      <c r="A202" s="35"/>
      <c r="B202" s="36"/>
      <c r="C202" s="37"/>
      <c r="D202" s="37"/>
      <c r="E202" s="37"/>
      <c r="F202" s="38">
        <v>2320418</v>
      </c>
      <c r="G202" s="40" t="s">
        <v>549</v>
      </c>
      <c r="H202" s="39"/>
      <c r="I202" s="39"/>
      <c r="J202" s="39"/>
    </row>
    <row r="203" ht="20.1" customHeight="1" spans="1:10">
      <c r="A203" s="35"/>
      <c r="B203" s="36"/>
      <c r="C203" s="37"/>
      <c r="D203" s="37"/>
      <c r="E203" s="37"/>
      <c r="F203" s="38">
        <v>2320419</v>
      </c>
      <c r="G203" s="40" t="s">
        <v>550</v>
      </c>
      <c r="H203" s="39"/>
      <c r="I203" s="39"/>
      <c r="J203" s="39"/>
    </row>
    <row r="204" ht="20.1" customHeight="1" spans="1:10">
      <c r="A204" s="35"/>
      <c r="B204" s="36"/>
      <c r="C204" s="37"/>
      <c r="D204" s="37"/>
      <c r="E204" s="37"/>
      <c r="F204" s="38">
        <v>2320420</v>
      </c>
      <c r="G204" s="40" t="s">
        <v>551</v>
      </c>
      <c r="H204" s="39"/>
      <c r="I204" s="39"/>
      <c r="J204" s="39"/>
    </row>
    <row r="205" ht="20.1" customHeight="1" spans="1:10">
      <c r="A205" s="35"/>
      <c r="B205" s="36"/>
      <c r="C205" s="37"/>
      <c r="D205" s="37"/>
      <c r="E205" s="37"/>
      <c r="F205" s="38">
        <v>2320431</v>
      </c>
      <c r="G205" s="40" t="s">
        <v>552</v>
      </c>
      <c r="H205" s="39">
        <v>422</v>
      </c>
      <c r="I205" s="39">
        <v>421</v>
      </c>
      <c r="J205" s="48">
        <f>I205/H205</f>
        <v>0.997630331753555</v>
      </c>
    </row>
    <row r="206" ht="20.1" customHeight="1" spans="1:10">
      <c r="A206" s="35"/>
      <c r="B206" s="36"/>
      <c r="C206" s="37"/>
      <c r="D206" s="37"/>
      <c r="E206" s="37"/>
      <c r="F206" s="38">
        <v>2320432</v>
      </c>
      <c r="G206" s="40" t="s">
        <v>553</v>
      </c>
      <c r="H206" s="39"/>
      <c r="I206" s="39"/>
      <c r="J206" s="39"/>
    </row>
    <row r="207" ht="20.1" customHeight="1" spans="1:10">
      <c r="A207" s="35"/>
      <c r="B207" s="36"/>
      <c r="C207" s="37"/>
      <c r="D207" s="37"/>
      <c r="E207" s="37"/>
      <c r="F207" s="38">
        <v>2320433</v>
      </c>
      <c r="G207" s="40" t="s">
        <v>554</v>
      </c>
      <c r="H207" s="39">
        <v>5345</v>
      </c>
      <c r="I207" s="39">
        <v>5344</v>
      </c>
      <c r="J207" s="48">
        <f>I207/H207</f>
        <v>0.999812909260992</v>
      </c>
    </row>
    <row r="208" ht="20.1" customHeight="1" spans="1:10">
      <c r="A208" s="35"/>
      <c r="B208" s="36"/>
      <c r="C208" s="37"/>
      <c r="D208" s="37"/>
      <c r="E208" s="37"/>
      <c r="F208" s="38">
        <v>2320498</v>
      </c>
      <c r="G208" s="40" t="s">
        <v>555</v>
      </c>
      <c r="H208" s="39">
        <v>1932</v>
      </c>
      <c r="I208" s="39">
        <v>2250</v>
      </c>
      <c r="J208" s="39"/>
    </row>
    <row r="209" ht="20.1" customHeight="1" spans="1:10">
      <c r="A209" s="35"/>
      <c r="B209" s="36"/>
      <c r="C209" s="37"/>
      <c r="D209" s="37"/>
      <c r="E209" s="37"/>
      <c r="F209" s="38">
        <v>2320499</v>
      </c>
      <c r="G209" s="40" t="s">
        <v>556</v>
      </c>
      <c r="H209" s="39"/>
      <c r="I209" s="39"/>
      <c r="J209" s="39"/>
    </row>
    <row r="210" ht="20.1" customHeight="1" spans="1:10">
      <c r="A210" s="35"/>
      <c r="B210" s="36"/>
      <c r="C210" s="37"/>
      <c r="D210" s="37"/>
      <c r="E210" s="37"/>
      <c r="F210" s="38">
        <v>233</v>
      </c>
      <c r="G210" s="40" t="s">
        <v>557</v>
      </c>
      <c r="H210" s="39">
        <f>SUM(H211:H225)</f>
        <v>0</v>
      </c>
      <c r="I210" s="39">
        <f>I224</f>
        <v>1</v>
      </c>
      <c r="J210" s="39"/>
    </row>
    <row r="211" ht="20.1" customHeight="1" spans="1:10">
      <c r="A211" s="35"/>
      <c r="B211" s="36"/>
      <c r="C211" s="37"/>
      <c r="D211" s="37"/>
      <c r="E211" s="37"/>
      <c r="F211" s="38">
        <v>2330401</v>
      </c>
      <c r="G211" s="40" t="s">
        <v>558</v>
      </c>
      <c r="H211" s="39"/>
      <c r="I211" s="39"/>
      <c r="J211" s="39"/>
    </row>
    <row r="212" ht="20.1" customHeight="1" spans="1:10">
      <c r="A212" s="35"/>
      <c r="B212" s="36"/>
      <c r="C212" s="37"/>
      <c r="D212" s="37"/>
      <c r="E212" s="37"/>
      <c r="F212" s="38">
        <v>2330405</v>
      </c>
      <c r="G212" s="40" t="s">
        <v>559</v>
      </c>
      <c r="H212" s="39"/>
      <c r="I212" s="39"/>
      <c r="J212" s="39"/>
    </row>
    <row r="213" ht="20.1" customHeight="1" spans="1:10">
      <c r="A213" s="35"/>
      <c r="B213" s="36"/>
      <c r="C213" s="37"/>
      <c r="D213" s="37"/>
      <c r="E213" s="37"/>
      <c r="F213" s="38">
        <v>2330411</v>
      </c>
      <c r="G213" s="40" t="s">
        <v>560</v>
      </c>
      <c r="H213" s="39"/>
      <c r="I213" s="39"/>
      <c r="J213" s="39"/>
    </row>
    <row r="214" ht="20.1" customHeight="1" spans="1:10">
      <c r="A214" s="35"/>
      <c r="B214" s="36"/>
      <c r="C214" s="37"/>
      <c r="D214" s="37"/>
      <c r="E214" s="37"/>
      <c r="F214" s="38">
        <v>2330413</v>
      </c>
      <c r="G214" s="40" t="s">
        <v>561</v>
      </c>
      <c r="H214" s="39"/>
      <c r="I214" s="39"/>
      <c r="J214" s="39"/>
    </row>
    <row r="215" ht="20.1" customHeight="1" spans="1:10">
      <c r="A215" s="35"/>
      <c r="B215" s="36"/>
      <c r="C215" s="37"/>
      <c r="D215" s="37"/>
      <c r="E215" s="37"/>
      <c r="F215" s="38">
        <v>2330414</v>
      </c>
      <c r="G215" s="40" t="s">
        <v>562</v>
      </c>
      <c r="H215" s="39"/>
      <c r="I215" s="39"/>
      <c r="J215" s="39"/>
    </row>
    <row r="216" ht="20.1" customHeight="1" spans="1:10">
      <c r="A216" s="35"/>
      <c r="B216" s="36"/>
      <c r="C216" s="37"/>
      <c r="D216" s="37"/>
      <c r="E216" s="37"/>
      <c r="F216" s="38">
        <v>2330416</v>
      </c>
      <c r="G216" s="40" t="s">
        <v>563</v>
      </c>
      <c r="H216" s="39"/>
      <c r="I216" s="39"/>
      <c r="J216" s="39"/>
    </row>
    <row r="217" ht="20.1" customHeight="1" spans="1:10">
      <c r="A217" s="35"/>
      <c r="B217" s="36"/>
      <c r="C217" s="37"/>
      <c r="D217" s="37"/>
      <c r="E217" s="37"/>
      <c r="F217" s="38">
        <v>2330417</v>
      </c>
      <c r="G217" s="40" t="s">
        <v>564</v>
      </c>
      <c r="H217" s="39"/>
      <c r="I217" s="39"/>
      <c r="J217" s="39"/>
    </row>
    <row r="218" ht="20.1" customHeight="1" spans="1:10">
      <c r="A218" s="35"/>
      <c r="B218" s="36"/>
      <c r="C218" s="37"/>
      <c r="D218" s="37"/>
      <c r="E218" s="37"/>
      <c r="F218" s="38">
        <v>2330418</v>
      </c>
      <c r="G218" s="40" t="s">
        <v>565</v>
      </c>
      <c r="H218" s="39"/>
      <c r="I218" s="39"/>
      <c r="J218" s="39"/>
    </row>
    <row r="219" ht="20.1" customHeight="1" spans="1:10">
      <c r="A219" s="35"/>
      <c r="B219" s="36"/>
      <c r="C219" s="37"/>
      <c r="D219" s="37"/>
      <c r="E219" s="37"/>
      <c r="F219" s="38">
        <v>2330419</v>
      </c>
      <c r="G219" s="40" t="s">
        <v>566</v>
      </c>
      <c r="H219" s="39"/>
      <c r="I219" s="39"/>
      <c r="J219" s="39"/>
    </row>
    <row r="220" ht="20.1" customHeight="1" spans="1:10">
      <c r="A220" s="35"/>
      <c r="B220" s="36"/>
      <c r="C220" s="37"/>
      <c r="D220" s="37"/>
      <c r="E220" s="37"/>
      <c r="F220" s="38">
        <v>2330420</v>
      </c>
      <c r="G220" s="40" t="s">
        <v>567</v>
      </c>
      <c r="H220" s="39"/>
      <c r="I220" s="39"/>
      <c r="J220" s="39"/>
    </row>
    <row r="221" ht="20.1" customHeight="1" spans="1:10">
      <c r="A221" s="35"/>
      <c r="B221" s="36"/>
      <c r="C221" s="37"/>
      <c r="D221" s="37"/>
      <c r="E221" s="37"/>
      <c r="F221" s="38">
        <v>2330431</v>
      </c>
      <c r="G221" s="40" t="s">
        <v>568</v>
      </c>
      <c r="H221" s="39"/>
      <c r="I221" s="39"/>
      <c r="J221" s="39"/>
    </row>
    <row r="222" ht="20.1" customHeight="1" spans="1:10">
      <c r="A222" s="35"/>
      <c r="B222" s="36"/>
      <c r="C222" s="37"/>
      <c r="D222" s="37"/>
      <c r="E222" s="37"/>
      <c r="F222" s="38">
        <v>2330432</v>
      </c>
      <c r="G222" s="40" t="s">
        <v>569</v>
      </c>
      <c r="H222" s="39"/>
      <c r="I222" s="39"/>
      <c r="J222" s="39"/>
    </row>
    <row r="223" ht="20.1" customHeight="1" spans="1:10">
      <c r="A223" s="35"/>
      <c r="B223" s="36"/>
      <c r="C223" s="37"/>
      <c r="D223" s="37"/>
      <c r="E223" s="37"/>
      <c r="F223" s="38">
        <v>2330433</v>
      </c>
      <c r="G223" s="40" t="s">
        <v>570</v>
      </c>
      <c r="H223" s="39"/>
      <c r="I223" s="39"/>
      <c r="J223" s="39"/>
    </row>
    <row r="224" ht="20.1" customHeight="1" spans="1:10">
      <c r="A224" s="35"/>
      <c r="B224" s="36"/>
      <c r="C224" s="37"/>
      <c r="D224" s="37"/>
      <c r="E224" s="37"/>
      <c r="F224" s="38">
        <v>2330498</v>
      </c>
      <c r="G224" s="40" t="s">
        <v>571</v>
      </c>
      <c r="H224" s="39"/>
      <c r="I224" s="39">
        <v>1</v>
      </c>
      <c r="J224" s="39"/>
    </row>
    <row r="225" ht="20.1" customHeight="1" spans="1:10">
      <c r="A225" s="35"/>
      <c r="B225" s="36"/>
      <c r="C225" s="37"/>
      <c r="D225" s="37"/>
      <c r="E225" s="37"/>
      <c r="F225" s="38">
        <v>2330499</v>
      </c>
      <c r="G225" s="40" t="s">
        <v>572</v>
      </c>
      <c r="H225" s="39"/>
      <c r="I225" s="39"/>
      <c r="J225" s="39"/>
    </row>
    <row r="226" ht="20.1" customHeight="1" spans="1:10">
      <c r="A226" s="35"/>
      <c r="B226" s="36"/>
      <c r="C226" s="37"/>
      <c r="D226" s="37"/>
      <c r="E226" s="37"/>
      <c r="F226" s="38">
        <v>234</v>
      </c>
      <c r="G226" s="40" t="s">
        <v>573</v>
      </c>
      <c r="H226" s="39">
        <f>SUM(H227,H240)</f>
        <v>0</v>
      </c>
      <c r="I226" s="39"/>
      <c r="J226" s="39"/>
    </row>
    <row r="227" ht="20.1" customHeight="1" spans="1:10">
      <c r="A227" s="35"/>
      <c r="B227" s="36"/>
      <c r="C227" s="37"/>
      <c r="D227" s="37"/>
      <c r="E227" s="37"/>
      <c r="F227" s="38">
        <v>23401</v>
      </c>
      <c r="G227" s="40" t="s">
        <v>574</v>
      </c>
      <c r="H227" s="39">
        <f>SUM(H228:H239)</f>
        <v>0</v>
      </c>
      <c r="I227" s="39"/>
      <c r="J227" s="39"/>
    </row>
    <row r="228" ht="20.1" customHeight="1" spans="1:10">
      <c r="A228" s="35"/>
      <c r="B228" s="36"/>
      <c r="C228" s="37"/>
      <c r="D228" s="37"/>
      <c r="E228" s="37"/>
      <c r="F228" s="38">
        <v>2340101</v>
      </c>
      <c r="G228" s="40" t="s">
        <v>575</v>
      </c>
      <c r="H228" s="39"/>
      <c r="I228" s="39"/>
      <c r="J228" s="39"/>
    </row>
    <row r="229" ht="20.1" customHeight="1" spans="1:10">
      <c r="A229" s="35"/>
      <c r="B229" s="36"/>
      <c r="C229" s="37"/>
      <c r="D229" s="37"/>
      <c r="E229" s="37"/>
      <c r="F229" s="38">
        <v>2340102</v>
      </c>
      <c r="G229" s="40" t="s">
        <v>576</v>
      </c>
      <c r="H229" s="39"/>
      <c r="I229" s="39"/>
      <c r="J229" s="39"/>
    </row>
    <row r="230" ht="20.1" customHeight="1" spans="1:10">
      <c r="A230" s="35"/>
      <c r="B230" s="36"/>
      <c r="C230" s="37"/>
      <c r="D230" s="37"/>
      <c r="E230" s="37"/>
      <c r="F230" s="38">
        <v>2340103</v>
      </c>
      <c r="G230" s="40" t="s">
        <v>577</v>
      </c>
      <c r="H230" s="39"/>
      <c r="I230" s="39"/>
      <c r="J230" s="39"/>
    </row>
    <row r="231" ht="20.1" customHeight="1" spans="1:10">
      <c r="A231" s="35"/>
      <c r="B231" s="36"/>
      <c r="C231" s="37"/>
      <c r="D231" s="37"/>
      <c r="E231" s="37"/>
      <c r="F231" s="38">
        <v>2340104</v>
      </c>
      <c r="G231" s="40" t="s">
        <v>578</v>
      </c>
      <c r="H231" s="39"/>
      <c r="I231" s="39"/>
      <c r="J231" s="39"/>
    </row>
    <row r="232" ht="20.1" customHeight="1" spans="1:10">
      <c r="A232" s="35"/>
      <c r="B232" s="36"/>
      <c r="C232" s="37"/>
      <c r="D232" s="37"/>
      <c r="E232" s="37"/>
      <c r="F232" s="38">
        <v>2340105</v>
      </c>
      <c r="G232" s="40" t="s">
        <v>579</v>
      </c>
      <c r="H232" s="39"/>
      <c r="I232" s="39"/>
      <c r="J232" s="39"/>
    </row>
    <row r="233" ht="20.1" customHeight="1" spans="1:10">
      <c r="A233" s="35"/>
      <c r="B233" s="36"/>
      <c r="C233" s="37"/>
      <c r="D233" s="37"/>
      <c r="E233" s="37"/>
      <c r="F233" s="38">
        <v>2340106</v>
      </c>
      <c r="G233" s="40" t="s">
        <v>580</v>
      </c>
      <c r="H233" s="39"/>
      <c r="I233" s="39"/>
      <c r="J233" s="39"/>
    </row>
    <row r="234" ht="20.1" customHeight="1" spans="1:10">
      <c r="A234" s="35"/>
      <c r="B234" s="36"/>
      <c r="C234" s="37"/>
      <c r="D234" s="37"/>
      <c r="E234" s="37"/>
      <c r="F234" s="38">
        <v>2340107</v>
      </c>
      <c r="G234" s="40" t="s">
        <v>581</v>
      </c>
      <c r="H234" s="39"/>
      <c r="I234" s="39"/>
      <c r="J234" s="39"/>
    </row>
    <row r="235" ht="20.1" customHeight="1" spans="1:10">
      <c r="A235" s="35"/>
      <c r="B235" s="36"/>
      <c r="C235" s="37"/>
      <c r="D235" s="37"/>
      <c r="E235" s="37"/>
      <c r="F235" s="38">
        <v>2340108</v>
      </c>
      <c r="G235" s="40" t="s">
        <v>582</v>
      </c>
      <c r="H235" s="39"/>
      <c r="I235" s="39"/>
      <c r="J235" s="39"/>
    </row>
    <row r="236" ht="20.1" customHeight="1" spans="1:10">
      <c r="A236" s="35"/>
      <c r="B236" s="36"/>
      <c r="C236" s="37"/>
      <c r="D236" s="37"/>
      <c r="E236" s="37"/>
      <c r="F236" s="38">
        <v>2340109</v>
      </c>
      <c r="G236" s="40" t="s">
        <v>583</v>
      </c>
      <c r="H236" s="39"/>
      <c r="I236" s="39"/>
      <c r="J236" s="39"/>
    </row>
    <row r="237" ht="20.1" customHeight="1" spans="1:10">
      <c r="A237" s="35"/>
      <c r="B237" s="36"/>
      <c r="C237" s="37"/>
      <c r="D237" s="37"/>
      <c r="E237" s="37"/>
      <c r="F237" s="38">
        <v>2340110</v>
      </c>
      <c r="G237" s="40" t="s">
        <v>584</v>
      </c>
      <c r="H237" s="39"/>
      <c r="I237" s="39"/>
      <c r="J237" s="39"/>
    </row>
    <row r="238" ht="20.1" customHeight="1" spans="1:10">
      <c r="A238" s="35"/>
      <c r="B238" s="36"/>
      <c r="C238" s="37"/>
      <c r="D238" s="37"/>
      <c r="E238" s="37"/>
      <c r="F238" s="38">
        <v>2340111</v>
      </c>
      <c r="G238" s="40" t="s">
        <v>585</v>
      </c>
      <c r="H238" s="39"/>
      <c r="I238" s="39"/>
      <c r="J238" s="39"/>
    </row>
    <row r="239" ht="20.1" customHeight="1" spans="1:10">
      <c r="A239" s="35"/>
      <c r="B239" s="36"/>
      <c r="C239" s="37"/>
      <c r="D239" s="37"/>
      <c r="E239" s="37"/>
      <c r="F239" s="38">
        <v>2340199</v>
      </c>
      <c r="G239" s="40" t="s">
        <v>586</v>
      </c>
      <c r="H239" s="39"/>
      <c r="I239" s="39"/>
      <c r="J239" s="39"/>
    </row>
    <row r="240" ht="20.1" customHeight="1" spans="1:10">
      <c r="A240" s="35"/>
      <c r="B240" s="36"/>
      <c r="C240" s="37"/>
      <c r="D240" s="37"/>
      <c r="E240" s="37"/>
      <c r="F240" s="38">
        <v>23402</v>
      </c>
      <c r="G240" s="40" t="s">
        <v>587</v>
      </c>
      <c r="H240" s="39">
        <f>SUM(H241:H246)</f>
        <v>0</v>
      </c>
      <c r="I240" s="39"/>
      <c r="J240" s="39"/>
    </row>
    <row r="241" ht="20.1" customHeight="1" spans="1:10">
      <c r="A241" s="35"/>
      <c r="B241" s="36"/>
      <c r="C241" s="37"/>
      <c r="D241" s="37"/>
      <c r="E241" s="37"/>
      <c r="F241" s="38">
        <v>2340201</v>
      </c>
      <c r="G241" s="40" t="s">
        <v>588</v>
      </c>
      <c r="H241" s="39"/>
      <c r="I241" s="39"/>
      <c r="J241" s="39"/>
    </row>
    <row r="242" ht="20.1" customHeight="1" spans="1:10">
      <c r="A242" s="35"/>
      <c r="B242" s="36"/>
      <c r="C242" s="37"/>
      <c r="D242" s="37"/>
      <c r="E242" s="37"/>
      <c r="F242" s="38">
        <v>2340202</v>
      </c>
      <c r="G242" s="40" t="s">
        <v>589</v>
      </c>
      <c r="H242" s="39"/>
      <c r="I242" s="39"/>
      <c r="J242" s="39"/>
    </row>
    <row r="243" ht="20.1" customHeight="1" spans="1:10">
      <c r="A243" s="35"/>
      <c r="B243" s="36"/>
      <c r="C243" s="37"/>
      <c r="D243" s="37"/>
      <c r="E243" s="37"/>
      <c r="F243" s="38">
        <v>2340203</v>
      </c>
      <c r="G243" s="40" t="s">
        <v>590</v>
      </c>
      <c r="H243" s="39"/>
      <c r="I243" s="39"/>
      <c r="J243" s="39"/>
    </row>
    <row r="244" ht="20.1" customHeight="1" spans="1:10">
      <c r="A244" s="35"/>
      <c r="B244" s="36"/>
      <c r="C244" s="37"/>
      <c r="D244" s="37"/>
      <c r="E244" s="37"/>
      <c r="F244" s="38">
        <v>2340204</v>
      </c>
      <c r="G244" s="40" t="s">
        <v>591</v>
      </c>
      <c r="H244" s="39"/>
      <c r="I244" s="39"/>
      <c r="J244" s="39"/>
    </row>
    <row r="245" ht="20.1" customHeight="1" spans="1:10">
      <c r="A245" s="35"/>
      <c r="B245" s="36"/>
      <c r="C245" s="37"/>
      <c r="D245" s="37"/>
      <c r="E245" s="37"/>
      <c r="F245" s="38">
        <v>2340205</v>
      </c>
      <c r="G245" s="40" t="s">
        <v>592</v>
      </c>
      <c r="H245" s="39"/>
      <c r="I245" s="39"/>
      <c r="J245" s="39"/>
    </row>
    <row r="246" ht="20.1" customHeight="1" spans="1:10">
      <c r="A246" s="35"/>
      <c r="B246" s="36"/>
      <c r="C246" s="37"/>
      <c r="D246" s="37"/>
      <c r="E246" s="37"/>
      <c r="F246" s="38">
        <v>2340299</v>
      </c>
      <c r="G246" s="40" t="s">
        <v>593</v>
      </c>
      <c r="H246" s="39"/>
      <c r="I246" s="39"/>
      <c r="J246" s="39"/>
    </row>
    <row r="247" ht="20.1" customHeight="1" spans="1:10">
      <c r="A247" s="35"/>
      <c r="B247" s="36"/>
      <c r="C247" s="37"/>
      <c r="D247" s="37"/>
      <c r="E247" s="37"/>
      <c r="F247" s="50"/>
      <c r="G247" s="44"/>
      <c r="H247" s="39"/>
      <c r="I247" s="39"/>
      <c r="J247" s="39"/>
    </row>
    <row r="248" ht="20.1" customHeight="1" spans="1:10">
      <c r="A248" s="35"/>
      <c r="B248" s="36"/>
      <c r="C248" s="37"/>
      <c r="D248" s="37"/>
      <c r="E248" s="37"/>
      <c r="F248" s="50"/>
      <c r="G248" s="44"/>
      <c r="H248" s="39"/>
      <c r="I248" s="39"/>
      <c r="J248" s="39"/>
    </row>
    <row r="249" ht="20.1" customHeight="1" spans="1:10">
      <c r="A249" s="35"/>
      <c r="B249" s="51" t="s">
        <v>594</v>
      </c>
      <c r="C249" s="41">
        <f>SUM(C7:C12,C18:C19,C22:C27,C33:C34)</f>
        <v>0</v>
      </c>
      <c r="D249" s="41">
        <f>SUM(D7:D12,D18:D19,D22:D27,D33:D34)</f>
        <v>0</v>
      </c>
      <c r="E249" s="37"/>
      <c r="F249" s="52"/>
      <c r="G249" s="51" t="s">
        <v>595</v>
      </c>
      <c r="H249" s="39">
        <f>SUM(H7,H23,H35,H46,H104,H120,H164,H168,H194,H210,H226)</f>
        <v>52709</v>
      </c>
      <c r="I249" s="39">
        <f>SUM(I7,I23,I35,I46,I104,I120,I164,I168,I194,I210,I226)</f>
        <v>68853</v>
      </c>
      <c r="J249" s="48">
        <f>I249/H249</f>
        <v>1.30628545409702</v>
      </c>
    </row>
    <row r="250" ht="20.1" customHeight="1" spans="1:10">
      <c r="A250" s="121" t="s">
        <v>74</v>
      </c>
      <c r="B250" s="53" t="s">
        <v>596</v>
      </c>
      <c r="C250" s="41">
        <f>SUM(C251:C254,C257)</f>
        <v>57209</v>
      </c>
      <c r="D250" s="41">
        <f>SUM(D251:D254,D257)</f>
        <v>171310</v>
      </c>
      <c r="E250" s="54">
        <f>D250/C250</f>
        <v>2.99445891380727</v>
      </c>
      <c r="F250" s="55">
        <v>230</v>
      </c>
      <c r="G250" s="53" t="s">
        <v>597</v>
      </c>
      <c r="H250" s="39">
        <f>SUM(H251:H254,H257)</f>
        <v>0</v>
      </c>
      <c r="I250" s="39">
        <f>SUM(I251:I254,I257)</f>
        <v>59957</v>
      </c>
      <c r="J250" s="39"/>
    </row>
    <row r="251" ht="20.1" customHeight="1" spans="1:10">
      <c r="A251" s="121" t="s">
        <v>598</v>
      </c>
      <c r="B251" s="42" t="s">
        <v>599</v>
      </c>
      <c r="C251" s="41"/>
      <c r="D251" s="37">
        <v>6335</v>
      </c>
      <c r="E251" s="54"/>
      <c r="F251" s="55">
        <v>23004</v>
      </c>
      <c r="G251" s="42" t="s">
        <v>600</v>
      </c>
      <c r="H251" s="39"/>
      <c r="I251" s="39"/>
      <c r="J251" s="39"/>
    </row>
    <row r="252" ht="20.1" customHeight="1" spans="1:10">
      <c r="A252" s="121" t="s">
        <v>223</v>
      </c>
      <c r="B252" s="42" t="s">
        <v>601</v>
      </c>
      <c r="C252" s="41"/>
      <c r="D252" s="37"/>
      <c r="E252" s="54"/>
      <c r="F252" s="55">
        <v>2300603</v>
      </c>
      <c r="G252" s="42" t="s">
        <v>602</v>
      </c>
      <c r="H252" s="39"/>
      <c r="I252" s="39">
        <v>10349</v>
      </c>
      <c r="J252" s="39"/>
    </row>
    <row r="253" ht="20.1" customHeight="1" spans="1:10">
      <c r="A253" s="35" t="s">
        <v>231</v>
      </c>
      <c r="B253" s="42" t="s">
        <v>603</v>
      </c>
      <c r="C253" s="41">
        <v>57209</v>
      </c>
      <c r="D253" s="37">
        <v>56256</v>
      </c>
      <c r="E253" s="54">
        <f>D253/C253</f>
        <v>0.983341781887465</v>
      </c>
      <c r="F253" s="55">
        <v>23008</v>
      </c>
      <c r="G253" s="42" t="s">
        <v>604</v>
      </c>
      <c r="H253" s="39"/>
      <c r="I253" s="39"/>
      <c r="J253" s="39"/>
    </row>
    <row r="254" ht="20.1" customHeight="1" spans="1:10">
      <c r="A254" s="35" t="s">
        <v>233</v>
      </c>
      <c r="B254" s="42" t="s">
        <v>605</v>
      </c>
      <c r="C254" s="41"/>
      <c r="D254" s="37">
        <v>16919</v>
      </c>
      <c r="E254" s="54"/>
      <c r="F254" s="55">
        <v>23009</v>
      </c>
      <c r="G254" s="42" t="s">
        <v>606</v>
      </c>
      <c r="H254" s="39"/>
      <c r="I254" s="39">
        <v>49608</v>
      </c>
      <c r="J254" s="39"/>
    </row>
    <row r="255" ht="20.1" customHeight="1" spans="1:10">
      <c r="A255" s="121" t="s">
        <v>607</v>
      </c>
      <c r="B255" s="53" t="s">
        <v>608</v>
      </c>
      <c r="C255" s="41">
        <f>SUM(C256)</f>
        <v>0</v>
      </c>
      <c r="D255" s="41">
        <f>SUM(D256)</f>
        <v>0</v>
      </c>
      <c r="E255" s="54"/>
      <c r="F255" s="55">
        <v>231</v>
      </c>
      <c r="G255" s="53" t="s">
        <v>609</v>
      </c>
      <c r="H255" s="39">
        <v>4500</v>
      </c>
      <c r="I255" s="39">
        <v>42500</v>
      </c>
      <c r="J255" s="48">
        <f t="shared" ref="J255:J260" si="0">I255/H255</f>
        <v>9.44444444444444</v>
      </c>
    </row>
    <row r="256" ht="20.1" customHeight="1" spans="1:10">
      <c r="A256" s="35" t="s">
        <v>610</v>
      </c>
      <c r="B256" s="45" t="s">
        <v>611</v>
      </c>
      <c r="C256" s="41"/>
      <c r="D256" s="37"/>
      <c r="E256" s="54"/>
      <c r="F256" s="55">
        <v>23104</v>
      </c>
      <c r="G256" s="45" t="s">
        <v>612</v>
      </c>
      <c r="H256" s="39">
        <v>4500</v>
      </c>
      <c r="I256" s="39">
        <v>42500</v>
      </c>
      <c r="J256" s="48">
        <f t="shared" si="0"/>
        <v>9.44444444444444</v>
      </c>
    </row>
    <row r="257" ht="20.1" customHeight="1" spans="1:10">
      <c r="A257" s="35" t="s">
        <v>613</v>
      </c>
      <c r="B257" s="45" t="s">
        <v>614</v>
      </c>
      <c r="C257" s="41"/>
      <c r="D257" s="37">
        <v>91800</v>
      </c>
      <c r="E257" s="54"/>
      <c r="F257" s="55">
        <v>23011</v>
      </c>
      <c r="G257" s="45" t="s">
        <v>615</v>
      </c>
      <c r="H257" s="39"/>
      <c r="I257" s="39"/>
      <c r="J257" s="39"/>
    </row>
    <row r="258" ht="20.1" customHeight="1" spans="1:10">
      <c r="A258" s="35"/>
      <c r="B258" s="45"/>
      <c r="C258" s="41"/>
      <c r="D258" s="41"/>
      <c r="E258" s="56"/>
      <c r="F258" s="35"/>
      <c r="G258" s="45"/>
      <c r="H258" s="39"/>
      <c r="I258" s="39"/>
      <c r="J258" s="39"/>
    </row>
    <row r="259" ht="20.1" customHeight="1" spans="1:10">
      <c r="A259" s="35"/>
      <c r="B259" s="45"/>
      <c r="C259" s="57"/>
      <c r="D259" s="57"/>
      <c r="E259" s="58"/>
      <c r="F259" s="59"/>
      <c r="G259" s="45"/>
      <c r="H259" s="39"/>
      <c r="I259" s="39"/>
      <c r="J259" s="39"/>
    </row>
    <row r="260" ht="20.1" customHeight="1" spans="1:10">
      <c r="A260" s="35"/>
      <c r="B260" s="51" t="s">
        <v>285</v>
      </c>
      <c r="C260" s="41">
        <f>SUM(C249,C250,C255)</f>
        <v>57209</v>
      </c>
      <c r="D260" s="41">
        <f>SUM(D249,D250,D255)</f>
        <v>171310</v>
      </c>
      <c r="E260" s="54">
        <f>D260/C260</f>
        <v>2.99445891380727</v>
      </c>
      <c r="F260" s="60"/>
      <c r="G260" s="51" t="s">
        <v>286</v>
      </c>
      <c r="H260" s="39">
        <f>H249+H250+H255</f>
        <v>57209</v>
      </c>
      <c r="I260" s="39">
        <f>SUM(I249:I250,I255)</f>
        <v>171310</v>
      </c>
      <c r="J260" s="48">
        <f t="shared" si="0"/>
        <v>2.99445891380727</v>
      </c>
    </row>
    <row r="261" ht="22"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sheetData>
  <autoFilter xmlns:etc="http://www.wps.cn/officeDocument/2017/etCustomData" ref="A6:J246" etc:filterBottomFollowUsedRange="0">
    <extLst/>
  </autoFilter>
  <mergeCells count="9">
    <mergeCell ref="B2:J2"/>
    <mergeCell ref="A4:E4"/>
    <mergeCell ref="F4:J4"/>
    <mergeCell ref="D5:E5"/>
    <mergeCell ref="I5:J5"/>
    <mergeCell ref="A5:A6"/>
    <mergeCell ref="B5:B6"/>
    <mergeCell ref="F5:F6"/>
    <mergeCell ref="G5:G6"/>
  </mergeCells>
  <conditionalFormatting sqref="A2:A65533">
    <cfRule type="duplicateValues" dxfId="0" priority="1"/>
  </conditionalFormatting>
  <printOptions horizontalCentered="1"/>
  <pageMargins left="0.467361111111111" right="0.467361111111111" top="0.590277777777778" bottom="0.467361111111111" header="0.310416666666667" footer="0.310416666666667"/>
  <pageSetup paperSize="9" scale="6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opLeftCell="A6" workbookViewId="0">
      <selection activeCell="D16" sqref="D16"/>
    </sheetView>
  </sheetViews>
  <sheetFormatPr defaultColWidth="9" defaultRowHeight="13.5"/>
  <cols>
    <col min="1" max="1" width="11" customWidth="1"/>
    <col min="2" max="2" width="16.5" customWidth="1"/>
    <col min="3" max="3" width="26.8833333333333" customWidth="1"/>
    <col min="4" max="4" width="13.6333333333333" customWidth="1"/>
    <col min="5" max="5" width="30.3833333333333" customWidth="1"/>
    <col min="6" max="8" width="9" style="2"/>
    <col min="9" max="9" width="11.5" style="2"/>
    <col min="11" max="11" width="10.375"/>
  </cols>
  <sheetData>
    <row r="1" ht="14.25" spans="1:5">
      <c r="A1" s="3" t="s">
        <v>616</v>
      </c>
      <c r="B1" s="3"/>
      <c r="C1" s="3"/>
      <c r="D1" s="3"/>
      <c r="E1" s="3"/>
    </row>
    <row r="2" ht="22.5" spans="1:5">
      <c r="A2" s="4" t="s">
        <v>617</v>
      </c>
      <c r="B2" s="4"/>
      <c r="C2" s="4"/>
      <c r="D2" s="4"/>
      <c r="E2" s="4"/>
    </row>
    <row r="3" ht="21" customHeight="1" spans="1:5">
      <c r="A3" s="3"/>
      <c r="B3" s="3"/>
      <c r="C3" s="3"/>
      <c r="D3" s="3"/>
      <c r="E3" s="5" t="s">
        <v>2</v>
      </c>
    </row>
    <row r="4" s="1" customFormat="1" ht="44" customHeight="1" spans="1:9">
      <c r="A4" s="6" t="s">
        <v>618</v>
      </c>
      <c r="B4" s="6" t="s">
        <v>619</v>
      </c>
      <c r="C4" s="6" t="s">
        <v>620</v>
      </c>
      <c r="D4" s="6" t="s">
        <v>67</v>
      </c>
      <c r="E4" s="6" t="s">
        <v>621</v>
      </c>
      <c r="F4" s="7"/>
      <c r="G4" s="7"/>
      <c r="H4" s="7"/>
      <c r="I4" s="7"/>
    </row>
    <row r="5" s="1" customFormat="1" ht="44" customHeight="1" spans="1:9">
      <c r="A5" s="8">
        <f>ROW()-4</f>
        <v>1</v>
      </c>
      <c r="B5" s="8" t="s">
        <v>622</v>
      </c>
      <c r="C5" s="9" t="s">
        <v>623</v>
      </c>
      <c r="D5" s="10">
        <v>3900</v>
      </c>
      <c r="E5" s="9" t="s">
        <v>624</v>
      </c>
      <c r="F5" s="7"/>
      <c r="G5" s="7"/>
      <c r="H5" s="7"/>
      <c r="I5" s="7"/>
    </row>
    <row r="6" s="1" customFormat="1" ht="44" customHeight="1" spans="1:9">
      <c r="A6" s="8">
        <f>ROW()-4</f>
        <v>2</v>
      </c>
      <c r="B6" s="8" t="s">
        <v>625</v>
      </c>
      <c r="C6" s="9" t="s">
        <v>623</v>
      </c>
      <c r="D6" s="10">
        <v>4500</v>
      </c>
      <c r="E6" s="9" t="s">
        <v>626</v>
      </c>
      <c r="F6" s="7"/>
      <c r="G6" s="7"/>
      <c r="H6" s="7"/>
      <c r="I6" s="7"/>
    </row>
    <row r="7" s="1" customFormat="1" ht="44" customHeight="1" spans="1:9">
      <c r="A7" s="8">
        <f>ROW()-4</f>
        <v>3</v>
      </c>
      <c r="B7" s="8" t="s">
        <v>625</v>
      </c>
      <c r="C7" s="11" t="s">
        <v>627</v>
      </c>
      <c r="D7" s="10">
        <v>38000</v>
      </c>
      <c r="E7" s="9" t="s">
        <v>628</v>
      </c>
      <c r="F7" s="7"/>
      <c r="G7" s="7"/>
      <c r="H7" s="7"/>
      <c r="I7" s="7"/>
    </row>
    <row r="8" s="1" customFormat="1" ht="44" customHeight="1" spans="1:9">
      <c r="A8" s="8">
        <f>ROW()-4</f>
        <v>4</v>
      </c>
      <c r="B8" s="8" t="s">
        <v>622</v>
      </c>
      <c r="C8" s="9" t="s">
        <v>629</v>
      </c>
      <c r="D8" s="10">
        <v>1000</v>
      </c>
      <c r="E8" s="9" t="s">
        <v>629</v>
      </c>
      <c r="F8" s="7"/>
      <c r="G8" s="7"/>
      <c r="H8" s="7"/>
      <c r="I8" s="7"/>
    </row>
    <row r="9" s="1" customFormat="1" ht="44" customHeight="1" spans="1:9">
      <c r="A9" s="8">
        <f>ROW()-4</f>
        <v>5</v>
      </c>
      <c r="B9" s="8" t="s">
        <v>625</v>
      </c>
      <c r="C9" s="12" t="s">
        <v>630</v>
      </c>
      <c r="D9" s="13">
        <v>7000</v>
      </c>
      <c r="E9" s="9" t="str">
        <f>C9</f>
        <v>平顶山市湛河区云资源服务及智慧停车项目</v>
      </c>
      <c r="F9" s="7"/>
      <c r="G9" s="7"/>
      <c r="H9" s="7"/>
      <c r="I9" s="7"/>
    </row>
    <row r="10" s="1" customFormat="1" ht="44" customHeight="1" spans="1:9">
      <c r="A10" s="8">
        <f t="shared" ref="A10:A23" si="0">ROW()-4</f>
        <v>6</v>
      </c>
      <c r="B10" s="8" t="s">
        <v>625</v>
      </c>
      <c r="C10" s="12" t="s">
        <v>631</v>
      </c>
      <c r="D10" s="13">
        <v>1300</v>
      </c>
      <c r="E10" s="9" t="str">
        <f t="shared" ref="E10:E23" si="1">C10</f>
        <v>平顶山市湛河区垃圾分类建设项目</v>
      </c>
      <c r="F10" s="7"/>
      <c r="G10" s="7"/>
      <c r="H10" s="7"/>
      <c r="I10" s="7"/>
    </row>
    <row r="11" s="1" customFormat="1" ht="44" customHeight="1" spans="1:9">
      <c r="A11" s="8">
        <f t="shared" si="0"/>
        <v>7</v>
      </c>
      <c r="B11" s="8" t="s">
        <v>625</v>
      </c>
      <c r="C11" s="12" t="s">
        <v>632</v>
      </c>
      <c r="D11" s="13">
        <v>1400</v>
      </c>
      <c r="E11" s="9" t="str">
        <f t="shared" si="1"/>
        <v>平顶山市湛河区曹镇乡净菜产业冷链仓储物流项目</v>
      </c>
      <c r="F11" s="7"/>
      <c r="G11" s="7"/>
      <c r="H11" s="7"/>
      <c r="I11" s="7"/>
    </row>
    <row r="12" s="1" customFormat="1" ht="44" customHeight="1" spans="1:9">
      <c r="A12" s="8">
        <f t="shared" si="0"/>
        <v>8</v>
      </c>
      <c r="B12" s="8" t="s">
        <v>625</v>
      </c>
      <c r="C12" s="12" t="s">
        <v>633</v>
      </c>
      <c r="D12" s="13">
        <v>7745</v>
      </c>
      <c r="E12" s="9" t="str">
        <f t="shared" si="1"/>
        <v>新建平顶山至漯河至周口高速铁路（平顶山市湛河区段）</v>
      </c>
      <c r="F12" s="7"/>
      <c r="G12" s="7"/>
      <c r="H12" s="7"/>
      <c r="I12" s="7"/>
    </row>
    <row r="13" s="1" customFormat="1" ht="44" customHeight="1" spans="1:9">
      <c r="A13" s="8">
        <f t="shared" si="0"/>
        <v>9</v>
      </c>
      <c r="B13" s="8" t="s">
        <v>625</v>
      </c>
      <c r="C13" s="12" t="s">
        <v>634</v>
      </c>
      <c r="D13" s="13">
        <v>13800</v>
      </c>
      <c r="E13" s="9" t="str">
        <f t="shared" si="1"/>
        <v>湛河区智能装备制造产业园建设项目（二期）</v>
      </c>
      <c r="F13" s="7"/>
      <c r="G13" s="7"/>
      <c r="H13" s="7"/>
      <c r="I13" s="7"/>
    </row>
    <row r="14" s="1" customFormat="1" ht="44" customHeight="1" spans="1:9">
      <c r="A14" s="8">
        <f t="shared" si="0"/>
        <v>10</v>
      </c>
      <c r="B14" s="8" t="s">
        <v>625</v>
      </c>
      <c r="C14" s="12" t="s">
        <v>635</v>
      </c>
      <c r="D14" s="13">
        <v>2000</v>
      </c>
      <c r="E14" s="9" t="str">
        <f t="shared" si="1"/>
        <v>平顶山市湛南新城胡杨楼村、辉岗村、徐庄村棚户区改造项目</v>
      </c>
      <c r="F14" s="7"/>
      <c r="G14" s="7"/>
      <c r="H14" s="7"/>
      <c r="I14" s="7"/>
    </row>
    <row r="15" s="1" customFormat="1" ht="44" customHeight="1" spans="1:9">
      <c r="A15" s="8">
        <f t="shared" si="0"/>
        <v>11</v>
      </c>
      <c r="B15" s="8" t="s">
        <v>625</v>
      </c>
      <c r="C15" s="12" t="s">
        <v>636</v>
      </c>
      <c r="D15" s="13">
        <v>1055</v>
      </c>
      <c r="E15" s="9" t="str">
        <f t="shared" si="1"/>
        <v>平顶山市湛河区九里山街道综合养老中心</v>
      </c>
      <c r="F15" s="7"/>
      <c r="G15" s="7"/>
      <c r="H15" s="7"/>
      <c r="I15" s="7"/>
    </row>
    <row r="16" s="1" customFormat="1" ht="44" customHeight="1" spans="1:9">
      <c r="A16" s="8">
        <f t="shared" si="0"/>
        <v>12</v>
      </c>
      <c r="B16" s="8" t="s">
        <v>625</v>
      </c>
      <c r="C16" s="12" t="s">
        <v>637</v>
      </c>
      <c r="D16" s="13">
        <v>4000</v>
      </c>
      <c r="E16" s="9" t="str">
        <f t="shared" si="1"/>
        <v>平顶山市湛河区九所幼儿园建设项目</v>
      </c>
      <c r="F16" s="7"/>
      <c r="G16" s="7"/>
      <c r="H16" s="7"/>
      <c r="I16" s="7"/>
    </row>
    <row r="17" s="1" customFormat="1" ht="44" customHeight="1" spans="1:9">
      <c r="A17" s="8">
        <f t="shared" si="0"/>
        <v>13</v>
      </c>
      <c r="B17" s="8" t="s">
        <v>625</v>
      </c>
      <c r="C17" s="12" t="s">
        <v>638</v>
      </c>
      <c r="D17" s="13">
        <v>11000</v>
      </c>
      <c r="E17" s="9" t="str">
        <f t="shared" si="1"/>
        <v>存量政府投资项目</v>
      </c>
      <c r="F17" s="7"/>
      <c r="G17" s="7"/>
      <c r="H17" s="7"/>
      <c r="I17" s="7"/>
    </row>
    <row r="18" s="1" customFormat="1" ht="44" customHeight="1" spans="1:9">
      <c r="A18" s="14" t="s">
        <v>639</v>
      </c>
      <c r="B18" s="15"/>
      <c r="C18" s="11"/>
      <c r="D18" s="10">
        <f>SUM(D5:D17)</f>
        <v>96700</v>
      </c>
      <c r="E18" s="9"/>
      <c r="F18" s="7"/>
      <c r="G18" s="7"/>
      <c r="H18" s="7"/>
      <c r="I18" s="7"/>
    </row>
  </sheetData>
  <mergeCells count="2">
    <mergeCell ref="A2:E2"/>
    <mergeCell ref="A18:C18"/>
  </mergeCells>
  <pageMargins left="0.75" right="0.75" top="1" bottom="1" header="0.5" footer="0.5"/>
  <pageSetup paperSize="9" scale="8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2024年一般公共预算收入调整表（草案）</vt:lpstr>
      <vt:lpstr>2024年预算支出调整表（草案）</vt:lpstr>
      <vt:lpstr>2024年一般公共预算调整平衡表</vt:lpstr>
      <vt:lpstr>2024年政府性基金调整平衡表</vt:lpstr>
      <vt:lpstr>2024年新增债券安排明细表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wcp39</dc:creator>
  <cp:lastModifiedBy>养一头小母猪</cp:lastModifiedBy>
  <dcterms:created xsi:type="dcterms:W3CDTF">2021-12-23T11:43:00Z</dcterms:created>
  <dcterms:modified xsi:type="dcterms:W3CDTF">2025-02-05T09:02:57Z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2B1B2ADBCBE640EB83AE09C2C4A36D08_13</vt:lpwstr>
  </property>
  <property fmtid="{D5CDD505-2E9C-101B-9397-08002B2CF9AE}" pid="3" name="KSOProductBuildVer">
    <vt:lpwstr>2052-12.1.0.19770</vt:lpwstr>
  </property>
</Properties>
</file>